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beflimited.sharepoint.com/sites/SOCIALCARBON/Shared Documents/General/Social Carbon/Documentation/Templates/"/>
    </mc:Choice>
  </mc:AlternateContent>
  <xr:revisionPtr revIDLastSave="1066" documentId="8_{EDD728F4-83A6-40C0-9049-7CE3172E97DD}" xr6:coauthVersionLast="47" xr6:coauthVersionMax="47" xr10:uidLastSave="{EF41D8F5-249E-4883-A97F-CD2E322EF609}"/>
  <workbookProtection workbookAlgorithmName="SHA-512" workbookHashValue="5hwEneTTdpFy6TrqByuPEbnY5s6NgmNxg4Sj4UsPSdlXRksZWUzG5M7DEeUX6mwtD0B9DBAESnneEjiUYaBw/A==" workbookSaltValue="oXmMk2uem7pX3uu1XZihSQ==" workbookSpinCount="100000" lockStructure="1"/>
  <bookViews>
    <workbookView xWindow="-108" yWindow="-108" windowWidth="23256" windowHeight="12456" xr2:uid="{D8344733-0DCE-4074-8D60-2113F8B93ED9}"/>
  </bookViews>
  <sheets>
    <sheet name="Introduction" sheetId="1" r:id="rId1"/>
    <sheet name="Risk Tool v1.0 - Template" sheetId="2" r:id="rId2"/>
    <sheet name="Natural Risk Score" sheetId="4" r:id="rId3"/>
    <sheet name="Lists" sheetId="5" state="hidden" r:id="rId4"/>
  </sheets>
  <externalReferences>
    <externalReference r:id="rId5"/>
  </externalReferences>
  <definedNames>
    <definedName name="CE">'Risk Tool v1.0 - Template'!$G$81</definedName>
    <definedName name="F">'Risk Tool v1.0 - Template'!$G$104</definedName>
    <definedName name="FV">'Risk Tool v1.0 - Template'!$G$32</definedName>
    <definedName name="G">'Risk Tool v1.0 - Template'!$G$107</definedName>
    <definedName name="LT">'Risk Tool v1.0 - Template'!$G$72</definedName>
    <definedName name="OC">'Risk Tool v1.0 - Template'!$G$46</definedName>
    <definedName name="OtNat1">'Risk Tool v1.0 - Template'!$G$108</definedName>
    <definedName name="OtNat2">'Risk Tool v1.0 - Template'!$G$111</definedName>
    <definedName name="OtNat3">'Risk Tool v1.0 - Template'!$G$112</definedName>
    <definedName name="PC">'Risk Tool v1.0 - Template'!$G$93</definedName>
    <definedName name="PD">'Risk Tool v1.0 - Template'!$G$105</definedName>
    <definedName name="PL">'Risk Tool v1.0 - Template'!$G$56</definedName>
    <definedName name="PM">'Risk Tool v1.0 - Template'!$G$17</definedName>
    <definedName name="W">'Risk Tool v1.0 - Template'!$G$106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2" l="1"/>
  <c r="F51" i="2"/>
  <c r="F52" i="2"/>
  <c r="F104" i="2"/>
  <c r="F105" i="2"/>
  <c r="F106" i="2"/>
  <c r="G124" i="2"/>
  <c r="G88" i="2"/>
  <c r="G82" i="2"/>
  <c r="G68" i="2"/>
  <c r="G67" i="2"/>
  <c r="G64" i="2"/>
  <c r="G66" i="2"/>
  <c r="G12" i="2"/>
  <c r="G11" i="2"/>
  <c r="G18" i="2"/>
  <c r="G17" i="2"/>
  <c r="G47" i="2"/>
  <c r="F13" i="2"/>
  <c r="F86" i="2"/>
  <c r="F85" i="2"/>
  <c r="F84" i="2"/>
  <c r="F83" i="2"/>
  <c r="F77" i="2"/>
  <c r="F38" i="2"/>
  <c r="F37" i="2"/>
  <c r="F34" i="2"/>
  <c r="F35" i="2"/>
  <c r="F36" i="2"/>
  <c r="F33" i="2"/>
  <c r="F25" i="2"/>
  <c r="F24" i="2"/>
  <c r="F23" i="2"/>
  <c r="F26" i="2"/>
  <c r="F22" i="2"/>
  <c r="F21" i="2"/>
  <c r="F20" i="2"/>
  <c r="F19" i="2"/>
  <c r="G27" i="2"/>
  <c r="G106" i="2"/>
  <c r="G105" i="2"/>
  <c r="G104" i="2"/>
  <c r="G103" i="2"/>
  <c r="F103" i="2"/>
  <c r="G102" i="2"/>
  <c r="F102" i="2"/>
  <c r="G101" i="2"/>
  <c r="F101" i="2"/>
  <c r="G100" i="2"/>
  <c r="F100" i="2"/>
  <c r="G76" i="2"/>
  <c r="G75" i="2"/>
  <c r="G74" i="2"/>
  <c r="G65" i="2"/>
  <c r="G61" i="2"/>
  <c r="F50" i="2"/>
  <c r="G49" i="2"/>
  <c r="G48" i="2"/>
  <c r="G41" i="2"/>
  <c r="G40" i="2"/>
  <c r="G39" i="2"/>
  <c r="G32" i="2"/>
  <c r="G10" i="2"/>
  <c r="G9" i="2"/>
  <c r="G8" i="2"/>
  <c r="G7" i="2"/>
  <c r="F107" i="2" l="1"/>
  <c r="F118" i="2" s="1"/>
  <c r="F89" i="2"/>
  <c r="F42" i="2"/>
  <c r="F69" i="2"/>
  <c r="F93" i="2" l="1"/>
  <c r="F117" i="2" s="1"/>
  <c r="G118" i="2"/>
  <c r="G93" i="2" l="1"/>
  <c r="F28" i="2"/>
  <c r="F55" i="2" s="1"/>
  <c r="G117" i="2"/>
  <c r="F116" i="2" l="1"/>
  <c r="F119" i="2" s="1"/>
  <c r="F123" i="2" l="1"/>
  <c r="F125" i="2" s="1"/>
  <c r="G116" i="2"/>
  <c r="G119" i="2" l="1"/>
</calcChain>
</file>

<file path=xl/sharedStrings.xml><?xml version="1.0" encoding="utf-8"?>
<sst xmlns="http://schemas.openxmlformats.org/spreadsheetml/2006/main" count="195" uniqueCount="135">
  <si>
    <t>Risk Report Calculation Tool: v1.0</t>
  </si>
  <si>
    <t>Project Management</t>
  </si>
  <si>
    <t>a)</t>
  </si>
  <si>
    <t>b)</t>
  </si>
  <si>
    <t>c)</t>
  </si>
  <si>
    <t>d)</t>
  </si>
  <si>
    <t>e)</t>
  </si>
  <si>
    <t>f)</t>
  </si>
  <si>
    <t>Species planted (where applicable) associated with more than 25% of the stocks on which GHG credits have previously been issued are not native or proven to be adapted to the same or similar agro-ecological zone(s) in which the project is located.</t>
  </si>
  <si>
    <t>Ongoing enforcement to prevent encroachment by outside actors is required to protect more than 50% of stocks on which GHG credits have previously been issued.</t>
  </si>
  <si>
    <t>Management team does not include individuals with significant experience in all skills necessary to successfully undertake all project activities (ie, any area of required experience is not covered by at least one individual with at least 5 years experience in the area).</t>
  </si>
  <si>
    <t>Management team does not maintain a presence in the country or is located more than a day of travel from the project site, considering all parcels or polygons in the project area.</t>
  </si>
  <si>
    <t>Total Project Management [a + b + c + d + e + f]</t>
  </si>
  <si>
    <t>Note: When a risk factor does not apply to the project, the score shall be zero for such factor</t>
  </si>
  <si>
    <t xml:space="preserve">Financial Viability </t>
  </si>
  <si>
    <t>Q</t>
  </si>
  <si>
    <t>How many years does it take for the cumulative cashflow to break even?</t>
  </si>
  <si>
    <t>What percentage of funding is needed to cover the total cash out before the project breaks even has been secured?</t>
  </si>
  <si>
    <t>h)</t>
  </si>
  <si>
    <t>Project cash flow breakeven point is greater than 10 years from the current risk assessment</t>
  </si>
  <si>
    <t>Project cash flow breakeven point is between 7 and up to less than 10 years from the current risk assessment</t>
  </si>
  <si>
    <t xml:space="preserve">Project cash flow breakeven point between 4 and up to less than 7 years from the current risk assessment </t>
  </si>
  <si>
    <t>Project cash flow breakeven point is less than 4 years from the current risk assessment</t>
  </si>
  <si>
    <t>Project has secured less than 15% of funding needed to cover the total cash out before the project reaches breakeven</t>
  </si>
  <si>
    <t>Project has secured 15% to less than 40% of funding needed to cover the total cash out required before the project reaches breakeven</t>
  </si>
  <si>
    <t>g)</t>
  </si>
  <si>
    <t>Project has secured 40% to less than 80% of funding needed to cover the total cash out required before the project reaches breakeven</t>
  </si>
  <si>
    <t>Project has secured 80% or more of funding needed to cover the total cash out before the project reaches breakeven</t>
  </si>
  <si>
    <t>i)</t>
  </si>
  <si>
    <t>Total Financial Viability [(a, b, c or d) + (e, f, g or h) + i]</t>
  </si>
  <si>
    <t xml:space="preserve">Opportunity Cost </t>
  </si>
  <si>
    <t>What is the NPV from the most profitable alternative land use activity compared to NPV of project activity?</t>
  </si>
  <si>
    <t>NPV from the most profitable alternative land use activity is expected to be at least 100% more than that associated with project activities; or where baseline activities are subsistence-driven, net positive community impacts are not demonstrated</t>
  </si>
  <si>
    <t>NPV from the most profitable alternative land use activity is expected to be between 20% and up to 50% more than from project activities</t>
  </si>
  <si>
    <t>NPV from the most profitable alternative land use activity is expected to be between 20% more than and up to 20% less than from project activities; or where baseline activities are subsistence-driven, net positive community impacts are demonstrated</t>
  </si>
  <si>
    <t>NPV from project activities is expected to be between 20% and up to 50% more profitable than the most profitable alternative land use activity</t>
  </si>
  <si>
    <t>NPV from project activities is expected to be at least 50% more profitable than the most profitable alternative land use activity</t>
  </si>
  <si>
    <t>Total Opportunity Cost [(a, b, c, d, e or f) + (g + h or i)]</t>
  </si>
  <si>
    <t>Total may be less than zero</t>
  </si>
  <si>
    <t>Project Longevity</t>
  </si>
  <si>
    <t>Does the project have a legally binding agreement that covers at least a 100 year period from the project start date?</t>
  </si>
  <si>
    <t>What is the project Longevity in years?</t>
  </si>
  <si>
    <t>Legal Agreement or requirement to continue management practice?</t>
  </si>
  <si>
    <t>Without legal agreement or requirement to continue the management practice</t>
  </si>
  <si>
    <t>With legal agreement or requirement to continue the management practice</t>
  </si>
  <si>
    <t>Total Project Longevity</t>
  </si>
  <si>
    <t>Total Internal Risk (PM + FV + OC + PL)</t>
  </si>
  <si>
    <t>Note: Total may not be less than zero</t>
  </si>
  <si>
    <t>Are the ownership and resource access/use rights held by the same of different entities?</t>
  </si>
  <si>
    <t>Ownership and resource access/use rights are held by same entity(s)</t>
  </si>
  <si>
    <t>Ownership and resource access/use rights are held by different entity(s) (eg, land is government owned and the project proponent holds a lease or concession)</t>
  </si>
  <si>
    <t>In more than 5% of the project area, there exist disputes over land tenure or ownership</t>
  </si>
  <si>
    <t>There exist disputes over access/use rights (or overlapping rights)</t>
  </si>
  <si>
    <t>WRC projects unable to demonstrate that potential upstream and sea impacts that could undermine issued credits in the next 10 years are irrelevant or expected to be insignificant, or that there is a plan in place for effectively mitigating such impacts</t>
  </si>
  <si>
    <t>Total Land Tenure [(a or b) + c + d + e + f +g)]</t>
  </si>
  <si>
    <t>Total may not be less than zero</t>
  </si>
  <si>
    <t>Less than 50 percent of households living within the project area who are reliant on the project area, have been consulted</t>
  </si>
  <si>
    <t>Less than 20 percent of households living within 20 km of the project boundary outside the project area, and who are reliant on the project area, have been consulted</t>
  </si>
  <si>
    <t>Total Community Engagement [a + b + c]</t>
  </si>
  <si>
    <t>What is the country's calculated Governance score?</t>
  </si>
  <si>
    <t xml:space="preserve">Governance score of less than -0.79 </t>
  </si>
  <si>
    <t xml:space="preserve">Governance score of -0.79 to less than -0.32 </t>
  </si>
  <si>
    <t xml:space="preserve">Governance score of -0.32 to less than 0.19 </t>
  </si>
  <si>
    <t>Governance score of 0.19 to less than 0.82</t>
  </si>
  <si>
    <t>Governance score of 0.82 or higher</t>
  </si>
  <si>
    <t>Total Political [(a, b, c, d or e) + f)]</t>
  </si>
  <si>
    <t>Total External Risk (LT + CE +PC)</t>
  </si>
  <si>
    <t>Natural Risk Score (LS)</t>
  </si>
  <si>
    <t>Likelihood</t>
  </si>
  <si>
    <t xml:space="preserve">Less than every 10 years </t>
  </si>
  <si>
    <t>Every 10 to less than 25 years</t>
  </si>
  <si>
    <t>Every 25 to less than 50 years</t>
  </si>
  <si>
    <t>Every 50 to less than 100 years</t>
  </si>
  <si>
    <t>Once every 100 years or more, or risk is not applicable to project area</t>
  </si>
  <si>
    <t>Risk Category Factors</t>
  </si>
  <si>
    <t>Risk Rating</t>
  </si>
  <si>
    <t>Significance</t>
  </si>
  <si>
    <t xml:space="preserve">Catastrophic (70% or more loss of carbon stocks) </t>
  </si>
  <si>
    <t>FAIL</t>
  </si>
  <si>
    <t>Fire (F)</t>
  </si>
  <si>
    <t xml:space="preserve">Pest and Disease Outbreaks (PD) </t>
  </si>
  <si>
    <t xml:space="preserve">Devastating (50% to less than 70% loss of carbon stocks) </t>
  </si>
  <si>
    <t xml:space="preserve">Extreme Weather (W) </t>
  </si>
  <si>
    <t xml:space="preserve">Geological Risk (G) </t>
  </si>
  <si>
    <t xml:space="preserve">Major (25% to less than 50% loss of carbon stocks) </t>
  </si>
  <si>
    <t xml:space="preserve">Other natural risk (ON1) </t>
  </si>
  <si>
    <t xml:space="preserve">Other natural risk (ON2) </t>
  </si>
  <si>
    <t xml:space="preserve">Minor (5% to less than 25% loss of carbon stocks) </t>
  </si>
  <si>
    <t xml:space="preserve">Other natural risk (ON3) </t>
  </si>
  <si>
    <t>Insignificant (less than 5% loss of carbon stocks) or transient (full recovery of lost carbon stocks expected within 10 years of any event)</t>
  </si>
  <si>
    <t>Total Natural Risk [F + PD + W + G + ON]</t>
  </si>
  <si>
    <t xml:space="preserve">No Loss </t>
  </si>
  <si>
    <t>Risk rating is determined by [LS x M]</t>
  </si>
  <si>
    <t>Natural Risk Mitigation (M)</t>
  </si>
  <si>
    <t>Prevention measures applicable to the risk factor are implemented</t>
  </si>
  <si>
    <t>Project proponent has proven history of effectively containing natural risk</t>
  </si>
  <si>
    <t>If the Total Natural Risk is above 35 then the project fails the entire risk analysis</t>
  </si>
  <si>
    <t>Both of the above</t>
  </si>
  <si>
    <t>None of the above</t>
  </si>
  <si>
    <t xml:space="preserve">Risk Category </t>
  </si>
  <si>
    <t>Rating</t>
  </si>
  <si>
    <t>Internal risk</t>
  </si>
  <si>
    <t>External risk</t>
  </si>
  <si>
    <t>Natural Risk</t>
  </si>
  <si>
    <t xml:space="preserve">Overall risk rating (a + b + c) </t>
  </si>
  <si>
    <t>Note: Overall risk rating shall be rounded up to the nearest whole percentage</t>
  </si>
  <si>
    <t>The minimum risk rating shall be 10, regardless of the risk rating calculated</t>
  </si>
  <si>
    <t>If the overall risk rating is over 60 then the project fails the entire risk analysis</t>
  </si>
  <si>
    <t>Total Risk Assessment</t>
  </si>
  <si>
    <t>Net change in the project's carbon stocks</t>
  </si>
  <si>
    <t>NPV from the most profitable alternative land use activity is expected to be between 50% and up to 100% more than from project activities</t>
  </si>
  <si>
    <t>Yes</t>
  </si>
  <si>
    <t>No</t>
  </si>
  <si>
    <t>View the Natural Risk Score Tab for guidance</t>
  </si>
  <si>
    <t>Same]</t>
  </si>
  <si>
    <t>Same</t>
  </si>
  <si>
    <t>Different</t>
  </si>
  <si>
    <r>
      <rPr>
        <b/>
        <sz val="10"/>
        <rFont val="Poppins"/>
      </rPr>
      <t>Mitigation:</t>
    </r>
    <r>
      <rPr>
        <sz val="10"/>
        <rFont val="Poppins"/>
      </rPr>
      <t xml:space="preserve"> Management team includes individuals with significant experience Management team includes individuals with significant experience in AFOLU project design and implementation, carbon accounting and reporting (eg, individuals who have successfully managed projects through validation, verification and issuance of GHG credits) under the SOCIALCARBON Program or other approved GHG programs.</t>
    </r>
  </si>
  <si>
    <r>
      <rPr>
        <b/>
        <sz val="10"/>
        <rFont val="Poppins"/>
      </rPr>
      <t>Mitigation:</t>
    </r>
    <r>
      <rPr>
        <sz val="10"/>
        <rFont val="Poppins"/>
      </rPr>
      <t xml:space="preserve"> Adaptive management plan in place</t>
    </r>
  </si>
  <si>
    <r>
      <t xml:space="preserve">Mitigation: </t>
    </r>
    <r>
      <rPr>
        <sz val="10"/>
        <rFont val="Poppins"/>
      </rPr>
      <t>Project has available as callable financial resources at least 50% of total cash out before project reaches breakeven</t>
    </r>
  </si>
  <si>
    <r>
      <rPr>
        <b/>
        <sz val="10"/>
        <rFont val="Poppins"/>
      </rPr>
      <t>Mitigation:</t>
    </r>
    <r>
      <rPr>
        <sz val="10"/>
        <rFont val="Poppins"/>
      </rPr>
      <t xml:space="preserve"> Project proponent is a non-profit organization</t>
    </r>
  </si>
  <si>
    <r>
      <rPr>
        <b/>
        <sz val="10"/>
        <rFont val="Poppins"/>
      </rPr>
      <t>Mitigation:</t>
    </r>
    <r>
      <rPr>
        <sz val="10"/>
        <rFont val="Poppins"/>
      </rPr>
      <t xml:space="preserve"> </t>
    </r>
    <r>
      <rPr>
        <sz val="10"/>
        <color indexed="8"/>
        <rFont val="Poppins"/>
      </rPr>
      <t>Project is protected by legally binding commitment to continue management practices that protect the credited carbon stocks over the length of the project crediting period (see project longevity)</t>
    </r>
  </si>
  <si>
    <r>
      <t>Mitigation:</t>
    </r>
    <r>
      <rPr>
        <sz val="10"/>
        <rFont val="Poppins"/>
      </rPr>
      <t xml:space="preserve"> Project is protected by legally binding commitment to continue management practices that protect the credited carbon stocks over at least 100 years (see project longevity)</t>
    </r>
  </si>
  <si>
    <r>
      <rPr>
        <b/>
        <sz val="10"/>
        <rFont val="Poppins"/>
      </rPr>
      <t>Mitigation:</t>
    </r>
    <r>
      <rPr>
        <sz val="10"/>
        <rFont val="Poppins"/>
      </rPr>
      <t xml:space="preserve"> Project area is protected by legally binding commitment (eg, a conservation easement or protected area) to continue management practices that protect carbon stocks over the length of the project crediting period</t>
    </r>
  </si>
  <si>
    <r>
      <rPr>
        <b/>
        <sz val="10"/>
        <rFont val="Poppins"/>
      </rPr>
      <t>Mitigation:</t>
    </r>
    <r>
      <rPr>
        <sz val="10"/>
        <rFont val="Poppins"/>
      </rPr>
      <t xml:space="preserve"> Where disputes over land tenure, ownership or access/use rights exist, documented evidence is provided that projects have implemented activities to resolve the disputes or clarify overlapping claims</t>
    </r>
  </si>
  <si>
    <r>
      <rPr>
        <b/>
        <sz val="10"/>
        <rFont val="Poppins"/>
      </rPr>
      <t>Mitigation:</t>
    </r>
    <r>
      <rPr>
        <sz val="10"/>
        <rFont val="Poppins"/>
      </rPr>
      <t xml:space="preserve"> The project generates net positive impacts on the social and economic wellbeing of the local communities who derive livelihoods from the project area</t>
    </r>
  </si>
  <si>
    <t>STEP 2: Overall Non-Permanence Risk Rating</t>
  </si>
  <si>
    <t>3  Natural Risk - View the Natural Risk Score Tab for guidance</t>
  </si>
  <si>
    <t>Total number of buffer credits to be deducted from the issuance</t>
  </si>
  <si>
    <t>1. Internal Risk</t>
  </si>
  <si>
    <t>STEP 1: Risk Analysis</t>
  </si>
  <si>
    <t>2. External Risk</t>
  </si>
  <si>
    <r>
      <rPr>
        <b/>
        <sz val="10"/>
        <rFont val="Poppins"/>
      </rPr>
      <t xml:space="preserve">Mitigation: </t>
    </r>
    <r>
      <rPr>
        <sz val="10"/>
        <rFont val="Poppins"/>
      </rPr>
      <t>Country implementing REDD+ Readiness or other activities such as:
a) The country is receiving REDD+ Readiness funding from the FCPF, UN-REDD or other bilateral or multilateral donors
b) The country is participating in the CCBA/CARE REDD+ Social and Environmental Standards Initiative
c) The jurisdiction in which the project is located is participating in the Governors' Climate and Forest Taskforce
d) The country has an established national FSC or PEFC standards body
e) The country has an established DNA under the CDM and has at least one registered CDM A/R project</t>
    </r>
  </si>
  <si>
    <r>
      <t xml:space="preserve">This spreadsheet provides a tool for calculating and documenting an AFOLU project's risk rating. The risk ratings for each risk factor are as set out in the SOCIALCARBON Standard document AFOLU Non-Permanence Risk Tool. The overall risk rating is the final output from this tool. This document may be included as an annex to the Non-Permanence Risk Report and should be provided to a validation/verification body at the time of validation or verification. Using this tool does not obviate the need to complete the non-permanence risk report. This tool and the instructions provided with are intended to aid the user in calculating the overall risk rating and this worksheet does not represent the SOCIALCARBON Standard requirements. All requirements are found in the relevant SOCIALCARBON Standard documents.
</t>
    </r>
    <r>
      <rPr>
        <sz val="12"/>
        <color rgb="FF009EDF"/>
        <rFont val="Poppins"/>
      </rPr>
      <t xml:space="preserve">Instructions for using the risk report calculation tool:  </t>
    </r>
    <r>
      <rPr>
        <sz val="10"/>
        <rFont val="Poppins"/>
      </rPr>
      <t xml:space="preserve">
- Excel macros must be enabled to use the "Reset Form" button in this tool.  If macros is not enabled, the reset form button will not work, and users need to empty all yellow cells before re-entering data to avoid errors in calculations. To empty yellow cells, click on the cell and press the delete button on the keyboard on right click on the cell and select "Clear Contents"
- To complete the form, input data into yellow cells only.  All other cells are populated automatically and the remainder of the cells are locked from editing.  
- Instructions for inputting data into the yellow cells is provided to the right of the cell in orange text.  For some risk factors, select the risk rating appropriate for the project. For other risk factors, select the appropriate answer to the question from the drop down menu.
- The form can be reset using the buttons at the top or bottom, if macros are enabled.  
- This spreadsheet has been designed to enable project proponents to print or convert to PDF. 
- Note that if the project is split into two or more risk zones then two or more instances of this excel spreadsheet will need to be completed. </t>
    </r>
  </si>
  <si>
    <t xml:space="preserve">Note: Total may not be less than zero. 
Any project with a legally binding agreement that covers at least a 100 year period from the project start date will be assigned a score of zero.
Any project with a project longevity of less than 30 years fails the risk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</si>
</sst>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1"/>
      <color rgb="FF000000"/>
      <name val="Calibri"/>
      <family val="2"/>
    </font>
    <font>
      <sz val="11"/>
      <color theme="0"/>
      <name val="Poppins"/>
    </font>
    <font>
      <b/>
      <sz val="18"/>
      <color theme="0"/>
      <name val="Poppins"/>
    </font>
    <font>
      <b/>
      <sz val="20"/>
      <color theme="0"/>
      <name val="Poppins"/>
    </font>
    <font>
      <sz val="11"/>
      <color theme="1"/>
      <name val="Poppins"/>
    </font>
    <font>
      <b/>
      <sz val="12"/>
      <color rgb="FFF2F2F2"/>
      <name val="Poppins"/>
    </font>
    <font>
      <sz val="11"/>
      <color rgb="FF009EDF"/>
      <name val="Poppins"/>
    </font>
    <font>
      <b/>
      <sz val="11"/>
      <color theme="0"/>
      <name val="Poppins"/>
    </font>
    <font>
      <sz val="10"/>
      <name val="Poppins"/>
    </font>
    <font>
      <b/>
      <sz val="10"/>
      <color rgb="FF009EDF"/>
      <name val="Poppins"/>
    </font>
    <font>
      <b/>
      <sz val="10"/>
      <name val="Poppins"/>
    </font>
    <font>
      <b/>
      <sz val="10"/>
      <color theme="0"/>
      <name val="Poppins"/>
    </font>
    <font>
      <sz val="10"/>
      <color theme="0"/>
      <name val="Poppins"/>
    </font>
    <font>
      <b/>
      <i/>
      <sz val="10"/>
      <name val="Poppins"/>
    </font>
    <font>
      <sz val="10"/>
      <color rgb="FF009EDF"/>
      <name val="Poppins"/>
    </font>
    <font>
      <sz val="10"/>
      <color rgb="FFFF0000"/>
      <name val="Poppins"/>
    </font>
    <font>
      <sz val="11"/>
      <color indexed="8"/>
      <name val="Poppins"/>
    </font>
    <font>
      <i/>
      <sz val="10"/>
      <name val="Poppins"/>
    </font>
    <font>
      <sz val="10"/>
      <color indexed="8"/>
      <name val="Poppins"/>
    </font>
    <font>
      <sz val="11"/>
      <name val="Poppins"/>
    </font>
    <font>
      <i/>
      <sz val="10"/>
      <color rgb="FF009EDF"/>
      <name val="Poppins"/>
    </font>
    <font>
      <b/>
      <sz val="11"/>
      <name val="Poppins"/>
    </font>
    <font>
      <i/>
      <sz val="11"/>
      <name val="Poppins"/>
    </font>
    <font>
      <b/>
      <sz val="11"/>
      <color rgb="FFF2F2F2"/>
      <name val="Poppins"/>
    </font>
    <font>
      <b/>
      <sz val="10"/>
      <color rgb="FFF2F2F2"/>
      <name val="Poppins"/>
    </font>
    <font>
      <b/>
      <sz val="11"/>
      <color indexed="8"/>
      <name val="Poppins"/>
    </font>
    <font>
      <b/>
      <sz val="12"/>
      <color theme="0"/>
      <name val="Poppins"/>
    </font>
    <font>
      <b/>
      <sz val="12"/>
      <color theme="1"/>
      <name val="Poppins"/>
    </font>
    <font>
      <i/>
      <sz val="10"/>
      <color theme="1"/>
      <name val="Poppins"/>
    </font>
    <font>
      <b/>
      <sz val="10"/>
      <color indexed="8"/>
      <name val="Poppins"/>
    </font>
    <font>
      <sz val="10"/>
      <color theme="1"/>
      <name val="Poppins"/>
    </font>
    <font>
      <b/>
      <sz val="10"/>
      <color rgb="FF005198"/>
      <name val="Poppins"/>
    </font>
    <font>
      <b/>
      <sz val="11"/>
      <color rgb="FF005198"/>
      <name val="Poppins"/>
    </font>
    <font>
      <sz val="12"/>
      <color rgb="FF009EDF"/>
      <name val="Poppins"/>
    </font>
    <font>
      <sz val="16"/>
      <color rgb="FF005198"/>
      <name val="Poppins"/>
    </font>
  </fonts>
  <fills count="1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9EDF"/>
        <bgColor indexed="64"/>
      </patternFill>
    </fill>
    <fill>
      <patternFill patternType="solid">
        <fgColor rgb="FF005198"/>
        <bgColor indexed="64"/>
      </patternFill>
    </fill>
    <fill>
      <patternFill patternType="solid">
        <fgColor theme="1"/>
        <bgColor indexed="64"/>
      </patternFill>
    </fill>
    <fill>
      <patternFill patternType="solid">
        <fgColor rgb="FF9FE4FF"/>
        <bgColor indexed="64"/>
      </patternFill>
    </fill>
  </fills>
  <borders count="56">
    <border>
      <left/>
      <right/>
      <top/>
      <bottom/>
      <diagonal/>
    </border>
    <border>
      <left/>
      <right/>
      <top/>
      <bottom style="thick">
        <color theme="4"/>
      </bottom>
      <diagonal/>
    </border>
    <border>
      <left style="thin">
        <color rgb="FF009EDF"/>
      </left>
      <right/>
      <top style="thin">
        <color rgb="FF009EDF"/>
      </top>
      <bottom style="thin">
        <color rgb="FF009EDF"/>
      </bottom>
      <diagonal/>
    </border>
    <border>
      <left/>
      <right/>
      <top style="thin">
        <color rgb="FF009EDF"/>
      </top>
      <bottom style="thin">
        <color rgb="FF009EDF"/>
      </bottom>
      <diagonal/>
    </border>
    <border>
      <left/>
      <right style="thin">
        <color rgb="FF009EDF"/>
      </right>
      <top style="thin">
        <color rgb="FF009EDF"/>
      </top>
      <bottom style="thin">
        <color rgb="FF009EDF"/>
      </bottom>
      <diagonal/>
    </border>
    <border>
      <left style="thin">
        <color rgb="FF444444"/>
      </left>
      <right style="thin">
        <color rgb="FF444444"/>
      </right>
      <top style="thin">
        <color rgb="FF444444"/>
      </top>
      <bottom style="thin">
        <color rgb="FF444444"/>
      </bottom>
      <diagonal/>
    </border>
    <border>
      <left style="thin">
        <color rgb="FF444444"/>
      </left>
      <right/>
      <top style="thin">
        <color rgb="FF444444"/>
      </top>
      <bottom style="thin">
        <color rgb="FF444444"/>
      </bottom>
      <diagonal/>
    </border>
    <border>
      <left/>
      <right/>
      <top style="thin">
        <color rgb="FF444444"/>
      </top>
      <bottom style="thin">
        <color rgb="FF44444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rgb="FF444444"/>
      </right>
      <top style="thin">
        <color theme="1"/>
      </top>
      <bottom style="thin">
        <color rgb="FF444444"/>
      </bottom>
      <diagonal/>
    </border>
    <border>
      <left style="thin">
        <color rgb="FF444444"/>
      </left>
      <right style="thin">
        <color rgb="FF444444"/>
      </right>
      <top style="thin">
        <color theme="1"/>
      </top>
      <bottom style="thin">
        <color rgb="FF444444"/>
      </bottom>
      <diagonal/>
    </border>
    <border>
      <left style="thin">
        <color rgb="FF444444"/>
      </left>
      <right style="thin">
        <color theme="1"/>
      </right>
      <top style="thin">
        <color theme="1"/>
      </top>
      <bottom style="thin">
        <color rgb="FF444444"/>
      </bottom>
      <diagonal/>
    </border>
    <border>
      <left style="thin">
        <color theme="1"/>
      </left>
      <right style="thin">
        <color rgb="FF444444"/>
      </right>
      <top style="thin">
        <color rgb="FF444444"/>
      </top>
      <bottom style="thin">
        <color rgb="FF444444"/>
      </bottom>
      <diagonal/>
    </border>
    <border>
      <left/>
      <right style="thin">
        <color theme="1"/>
      </right>
      <top style="thin">
        <color rgb="FF444444"/>
      </top>
      <bottom style="thin">
        <color rgb="FF444444"/>
      </bottom>
      <diagonal/>
    </border>
    <border>
      <left style="thin">
        <color theme="1"/>
      </left>
      <right style="thin">
        <color rgb="FF444444"/>
      </right>
      <top style="thin">
        <color rgb="FF444444"/>
      </top>
      <bottom style="thin">
        <color theme="1"/>
      </bottom>
      <diagonal/>
    </border>
    <border>
      <left style="thin">
        <color rgb="FF444444"/>
      </left>
      <right style="thin">
        <color rgb="FF444444"/>
      </right>
      <top style="thin">
        <color rgb="FF444444"/>
      </top>
      <bottom style="thin">
        <color theme="1"/>
      </bottom>
      <diagonal/>
    </border>
    <border>
      <left style="thin">
        <color rgb="FF444444"/>
      </left>
      <right style="thin">
        <color theme="1"/>
      </right>
      <top style="thin">
        <color rgb="FF444444"/>
      </top>
      <bottom style="thin">
        <color theme="1"/>
      </bottom>
      <diagonal/>
    </border>
    <border>
      <left/>
      <right/>
      <top style="thin">
        <color theme="1"/>
      </top>
      <bottom style="thin">
        <color rgb="FF444444"/>
      </bottom>
      <diagonal/>
    </border>
    <border>
      <left/>
      <right style="thin">
        <color theme="1"/>
      </right>
      <top style="thin">
        <color theme="1"/>
      </top>
      <bottom style="thin">
        <color rgb="FF444444"/>
      </bottom>
      <diagonal/>
    </border>
    <border>
      <left style="thin">
        <color theme="1"/>
      </left>
      <right/>
      <top style="thin">
        <color rgb="FF444444"/>
      </top>
      <bottom style="thin">
        <color rgb="FF444444"/>
      </bottom>
      <diagonal/>
    </border>
    <border>
      <left style="thin">
        <color theme="1"/>
      </left>
      <right/>
      <top style="thin">
        <color rgb="FF444444"/>
      </top>
      <bottom style="thin">
        <color theme="1"/>
      </bottom>
      <diagonal/>
    </border>
    <border>
      <left/>
      <right/>
      <top style="thin">
        <color rgb="FF444444"/>
      </top>
      <bottom style="thin">
        <color theme="1"/>
      </bottom>
      <diagonal/>
    </border>
    <border>
      <left/>
      <right style="thin">
        <color theme="1"/>
      </right>
      <top style="thin">
        <color rgb="FF444444"/>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style="thin">
        <color rgb="FF444444"/>
      </top>
      <bottom/>
      <diagonal/>
    </border>
    <border>
      <left style="thin">
        <color rgb="FF444444"/>
      </left>
      <right style="thin">
        <color theme="1"/>
      </right>
      <top style="thin">
        <color rgb="FF444444"/>
      </top>
      <bottom style="thin">
        <color rgb="FF444444"/>
      </bottom>
      <diagonal/>
    </border>
    <border>
      <left/>
      <right style="thin">
        <color theme="1"/>
      </right>
      <top style="thin">
        <color rgb="FF444444"/>
      </top>
      <bottom/>
      <diagonal/>
    </border>
    <border>
      <left style="thin">
        <color rgb="FF444444"/>
      </left>
      <right/>
      <top style="thin">
        <color rgb="FF444444"/>
      </top>
      <bottom style="thin">
        <color theme="1"/>
      </bottom>
      <diagonal/>
    </border>
    <border>
      <left style="thin">
        <color theme="1"/>
      </left>
      <right/>
      <top style="thin">
        <color theme="1"/>
      </top>
      <bottom style="thin">
        <color rgb="FF444444"/>
      </bottom>
      <diagonal/>
    </border>
    <border>
      <left/>
      <right style="thin">
        <color rgb="FF444444"/>
      </right>
      <top style="thin">
        <color theme="1"/>
      </top>
      <bottom style="thin">
        <color rgb="FF444444"/>
      </bottom>
      <diagonal/>
    </border>
    <border>
      <left style="thin">
        <color theme="1"/>
      </left>
      <right/>
      <top/>
      <bottom/>
      <diagonal/>
    </border>
    <border>
      <left/>
      <right style="thin">
        <color rgb="FF444444"/>
      </right>
      <top style="thin">
        <color rgb="FF444444"/>
      </top>
      <bottom style="thin">
        <color rgb="FF444444"/>
      </bottom>
      <diagonal/>
    </border>
    <border>
      <left/>
      <right style="thin">
        <color indexed="64"/>
      </right>
      <top style="thin">
        <color rgb="FF444444"/>
      </top>
      <bottom style="thin">
        <color rgb="FF444444"/>
      </bottom>
      <diagonal/>
    </border>
    <border>
      <left style="thin">
        <color indexed="64"/>
      </left>
      <right style="thin">
        <color rgb="FF444444"/>
      </right>
      <top style="thin">
        <color rgb="FF444444"/>
      </top>
      <bottom style="thin">
        <color rgb="FF444444"/>
      </bottom>
      <diagonal/>
    </border>
    <border>
      <left style="thin">
        <color theme="1"/>
      </left>
      <right style="thin">
        <color rgb="FF444444"/>
      </right>
      <top style="thin">
        <color indexed="64"/>
      </top>
      <bottom style="thin">
        <color rgb="FF444444"/>
      </bottom>
      <diagonal/>
    </border>
    <border>
      <left style="thin">
        <color rgb="FF444444"/>
      </left>
      <right style="thin">
        <color rgb="FF444444"/>
      </right>
      <top style="thin">
        <color indexed="64"/>
      </top>
      <bottom style="thin">
        <color rgb="FF444444"/>
      </bottom>
      <diagonal/>
    </border>
    <border>
      <left style="thin">
        <color indexed="64"/>
      </left>
      <right/>
      <top style="thin">
        <color theme="1"/>
      </top>
      <bottom style="thin">
        <color rgb="FF444444"/>
      </bottom>
      <diagonal/>
    </border>
    <border>
      <left style="thin">
        <color indexed="64"/>
      </left>
      <right/>
      <top style="thin">
        <color indexed="64"/>
      </top>
      <bottom style="thin">
        <color indexed="64"/>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444444"/>
      </top>
      <bottom style="thin">
        <color theme="1"/>
      </bottom>
      <diagonal/>
    </border>
    <border>
      <left style="thin">
        <color indexed="64"/>
      </left>
      <right/>
      <top style="thin">
        <color indexed="64"/>
      </top>
      <bottom/>
      <diagonal/>
    </border>
    <border>
      <left style="thin">
        <color theme="1"/>
      </left>
      <right/>
      <top style="thin">
        <color indexed="64"/>
      </top>
      <bottom/>
      <diagonal/>
    </border>
    <border>
      <left/>
      <right/>
      <top style="thin">
        <color indexed="64"/>
      </top>
      <bottom/>
      <diagonal/>
    </border>
    <border>
      <left/>
      <right style="thin">
        <color theme="1"/>
      </right>
      <top style="thin">
        <color indexed="64"/>
      </top>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44">
    <xf numFmtId="0" fontId="0" fillId="0" borderId="0" xfId="0"/>
    <xf numFmtId="0" fontId="0" fillId="6" borderId="0" xfId="0" applyFill="1"/>
    <xf numFmtId="0" fontId="6" fillId="10" borderId="0" xfId="0" applyFont="1" applyFill="1" applyAlignment="1">
      <alignment vertical="center"/>
    </xf>
    <xf numFmtId="0" fontId="8" fillId="10" borderId="0" xfId="4" applyFont="1" applyFill="1" applyBorder="1" applyAlignment="1" applyProtection="1">
      <alignment vertical="center"/>
    </xf>
    <xf numFmtId="0" fontId="9" fillId="6" borderId="0" xfId="0" applyFont="1" applyFill="1" applyAlignment="1">
      <alignment vertical="center"/>
    </xf>
    <xf numFmtId="0" fontId="9" fillId="11" borderId="45" xfId="0" applyFont="1" applyFill="1" applyBorder="1" applyAlignment="1">
      <alignment vertical="center"/>
    </xf>
    <xf numFmtId="0" fontId="11" fillId="11" borderId="49" xfId="0" applyFont="1" applyFill="1" applyBorder="1" applyAlignment="1">
      <alignment vertical="center"/>
    </xf>
    <xf numFmtId="0" fontId="11" fillId="6" borderId="0" xfId="0" applyFont="1" applyFill="1" applyAlignment="1">
      <alignment vertical="center"/>
    </xf>
    <xf numFmtId="0" fontId="13" fillId="8" borderId="9" xfId="0" applyFont="1" applyFill="1" applyBorder="1" applyAlignment="1">
      <alignment horizontal="center" vertical="center"/>
    </xf>
    <xf numFmtId="0" fontId="13" fillId="8" borderId="11" xfId="0" applyFont="1" applyFill="1" applyBorder="1" applyAlignment="1">
      <alignment vertical="center" wrapText="1"/>
    </xf>
    <xf numFmtId="1" fontId="13" fillId="7" borderId="11" xfId="0" applyNumberFormat="1" applyFont="1" applyFill="1" applyBorder="1" applyAlignment="1" applyProtection="1">
      <alignment horizontal="center" vertical="center"/>
      <protection locked="0"/>
    </xf>
    <xf numFmtId="0" fontId="14" fillId="6" borderId="0" xfId="0" applyFont="1" applyFill="1" applyAlignment="1">
      <alignment vertical="center"/>
    </xf>
    <xf numFmtId="0" fontId="13" fillId="8" borderId="8" xfId="0" applyFont="1" applyFill="1" applyBorder="1" applyAlignment="1">
      <alignment horizontal="center" vertical="center"/>
    </xf>
    <xf numFmtId="1" fontId="13" fillId="7" borderId="8" xfId="0" applyNumberFormat="1" applyFont="1" applyFill="1" applyBorder="1" applyAlignment="1" applyProtection="1">
      <alignment horizontal="center" vertical="center" wrapText="1"/>
      <protection locked="0"/>
    </xf>
    <xf numFmtId="1" fontId="13" fillId="7" borderId="18" xfId="0" applyNumberFormat="1" applyFont="1" applyFill="1" applyBorder="1" applyAlignment="1" applyProtection="1">
      <alignment horizontal="center" vertical="center"/>
      <protection locked="0"/>
    </xf>
    <xf numFmtId="1" fontId="17" fillId="9" borderId="8" xfId="5" applyNumberFormat="1" applyFont="1" applyFill="1" applyBorder="1" applyAlignment="1" applyProtection="1">
      <alignment horizontal="center" vertical="center"/>
    </xf>
    <xf numFmtId="0" fontId="13" fillId="8" borderId="17" xfId="0" applyFont="1" applyFill="1" applyBorder="1" applyAlignment="1">
      <alignment horizontal="center" vertical="center"/>
    </xf>
    <xf numFmtId="0" fontId="13" fillId="8" borderId="7" xfId="0" applyFont="1" applyFill="1" applyBorder="1" applyAlignment="1">
      <alignment horizontal="center" vertical="center"/>
    </xf>
    <xf numFmtId="0" fontId="13" fillId="7" borderId="18" xfId="0" applyFont="1" applyFill="1" applyBorder="1" applyAlignment="1" applyProtection="1">
      <alignment horizontal="center" vertical="center"/>
      <protection locked="0"/>
    </xf>
    <xf numFmtId="0" fontId="13" fillId="6" borderId="17" xfId="0" applyFont="1" applyFill="1" applyBorder="1" applyAlignment="1">
      <alignment horizontal="center" vertical="center"/>
    </xf>
    <xf numFmtId="0" fontId="13" fillId="6" borderId="7" xfId="0" applyFont="1" applyFill="1" applyBorder="1" applyAlignment="1">
      <alignment vertical="center" wrapText="1"/>
    </xf>
    <xf numFmtId="1" fontId="13" fillId="6" borderId="18" xfId="0" applyNumberFormat="1" applyFont="1" applyFill="1" applyBorder="1" applyAlignment="1">
      <alignment horizontal="center" vertical="center" wrapText="1"/>
    </xf>
    <xf numFmtId="0" fontId="18" fillId="8" borderId="7" xfId="0" applyFont="1" applyFill="1" applyBorder="1" applyAlignment="1">
      <alignment vertical="center" wrapText="1"/>
    </xf>
    <xf numFmtId="0" fontId="16" fillId="9" borderId="17" xfId="5" applyFont="1" applyFill="1" applyBorder="1" applyAlignment="1" applyProtection="1">
      <alignment horizontal="left" vertical="center"/>
    </xf>
    <xf numFmtId="0" fontId="16" fillId="9" borderId="6" xfId="5" applyFont="1" applyFill="1" applyBorder="1" applyAlignment="1" applyProtection="1">
      <alignment horizontal="left" vertical="center"/>
    </xf>
    <xf numFmtId="0" fontId="12" fillId="9" borderId="7" xfId="5" applyFont="1" applyFill="1" applyBorder="1" applyAlignment="1" applyProtection="1">
      <alignment horizontal="left" vertical="center"/>
    </xf>
    <xf numFmtId="1" fontId="17" fillId="9" borderId="18" xfId="5" applyNumberFormat="1" applyFont="1" applyFill="1" applyBorder="1" applyAlignment="1" applyProtection="1">
      <alignment horizontal="center" vertical="center"/>
    </xf>
    <xf numFmtId="0" fontId="19" fillId="6" borderId="0" xfId="0" applyFont="1" applyFill="1" applyAlignment="1">
      <alignment vertical="center"/>
    </xf>
    <xf numFmtId="0" fontId="20" fillId="6" borderId="0" xfId="0" applyFont="1" applyFill="1" applyAlignment="1">
      <alignment vertical="center"/>
    </xf>
    <xf numFmtId="0" fontId="21" fillId="6" borderId="0" xfId="0" applyFont="1" applyFill="1" applyAlignment="1">
      <alignment vertical="center"/>
    </xf>
    <xf numFmtId="0" fontId="13" fillId="5" borderId="17" xfId="0" applyFont="1" applyFill="1" applyBorder="1" applyAlignment="1">
      <alignment horizontal="center" vertical="center" wrapText="1"/>
    </xf>
    <xf numFmtId="0" fontId="13" fillId="5" borderId="5" xfId="0" applyFont="1" applyFill="1" applyBorder="1" applyAlignment="1">
      <alignment horizontal="left" vertical="center" wrapText="1"/>
    </xf>
    <xf numFmtId="0" fontId="13" fillId="5" borderId="7" xfId="0" applyFont="1" applyFill="1" applyBorder="1" applyAlignment="1">
      <alignment vertical="center" wrapText="1"/>
    </xf>
    <xf numFmtId="1" fontId="13" fillId="7" borderId="18" xfId="0" applyNumberFormat="1" applyFont="1" applyFill="1" applyBorder="1" applyAlignment="1" applyProtection="1">
      <alignment horizontal="center" vertical="center" wrapText="1"/>
      <protection locked="0"/>
    </xf>
    <xf numFmtId="1" fontId="13" fillId="6" borderId="18" xfId="0" applyNumberFormat="1" applyFont="1" applyFill="1" applyBorder="1" applyAlignment="1">
      <alignment horizontal="center" vertical="center"/>
    </xf>
    <xf numFmtId="0" fontId="13" fillId="5" borderId="17" xfId="0" applyFont="1" applyFill="1" applyBorder="1" applyAlignment="1">
      <alignment horizontal="center" vertical="center"/>
    </xf>
    <xf numFmtId="0" fontId="22" fillId="5" borderId="7" xfId="0" applyFont="1" applyFill="1" applyBorder="1" applyAlignment="1">
      <alignment vertical="center" wrapText="1"/>
    </xf>
    <xf numFmtId="0" fontId="23" fillId="6" borderId="0" xfId="0" applyFont="1" applyFill="1" applyAlignment="1">
      <alignment vertical="center" wrapText="1"/>
    </xf>
    <xf numFmtId="0" fontId="13" fillId="6" borderId="0" xfId="0" applyFont="1" applyFill="1" applyAlignment="1">
      <alignment vertical="center" wrapText="1"/>
    </xf>
    <xf numFmtId="0" fontId="24" fillId="6" borderId="0" xfId="0" applyFont="1" applyFill="1" applyAlignment="1">
      <alignment vertical="center"/>
    </xf>
    <xf numFmtId="0" fontId="18" fillId="5" borderId="7" xfId="0" applyFont="1" applyFill="1" applyBorder="1" applyAlignment="1">
      <alignment vertical="center" wrapText="1"/>
    </xf>
    <xf numFmtId="0" fontId="16" fillId="9" borderId="7" xfId="5" applyFont="1" applyFill="1" applyBorder="1" applyAlignment="1" applyProtection="1">
      <alignment horizontal="left" vertical="center"/>
    </xf>
    <xf numFmtId="0" fontId="13" fillId="6" borderId="7" xfId="3" applyFont="1" applyFill="1" applyBorder="1" applyAlignment="1" applyProtection="1">
      <alignment horizontal="left" vertical="center"/>
    </xf>
    <xf numFmtId="0" fontId="13" fillId="6" borderId="18" xfId="3" applyFont="1" applyFill="1" applyBorder="1" applyAlignment="1" applyProtection="1">
      <alignment horizontal="left" vertical="center"/>
    </xf>
    <xf numFmtId="0" fontId="22" fillId="6" borderId="0" xfId="0" applyFont="1" applyFill="1" applyAlignment="1">
      <alignment horizontal="left" vertical="center" wrapText="1"/>
    </xf>
    <xf numFmtId="0" fontId="25" fillId="6" borderId="0" xfId="0" applyFont="1" applyFill="1" applyAlignment="1">
      <alignment horizontal="left" vertical="center"/>
    </xf>
    <xf numFmtId="0" fontId="13" fillId="7" borderId="18" xfId="0" applyFont="1" applyFill="1" applyBorder="1" applyAlignment="1" applyProtection="1">
      <alignment horizontal="center" vertical="center" wrapText="1"/>
      <protection locked="0"/>
    </xf>
    <xf numFmtId="0" fontId="17" fillId="9" borderId="7" xfId="5" applyFont="1" applyFill="1" applyBorder="1" applyAlignment="1" applyProtection="1">
      <alignment horizontal="left" vertical="center" wrapText="1"/>
    </xf>
    <xf numFmtId="0" fontId="16" fillId="9" borderId="18" xfId="5" applyNumberFormat="1" applyFont="1" applyFill="1" applyBorder="1" applyAlignment="1" applyProtection="1">
      <alignment horizontal="center" vertical="center" wrapText="1"/>
    </xf>
    <xf numFmtId="0" fontId="19" fillId="6" borderId="0" xfId="0" applyFont="1" applyFill="1" applyAlignment="1">
      <alignment horizontal="left" vertical="center"/>
    </xf>
    <xf numFmtId="0" fontId="13" fillId="6" borderId="0" xfId="3" applyFont="1" applyFill="1" applyBorder="1" applyAlignment="1" applyProtection="1">
      <alignment horizontal="left" vertical="center" wrapText="1"/>
    </xf>
    <xf numFmtId="0" fontId="16" fillId="9" borderId="22" xfId="4" applyFont="1" applyFill="1" applyBorder="1" applyAlignment="1" applyProtection="1">
      <alignment horizontal="left" vertical="center" wrapText="1"/>
    </xf>
    <xf numFmtId="1" fontId="16" fillId="9" borderId="23" xfId="4" applyNumberFormat="1" applyFont="1" applyFill="1" applyBorder="1" applyAlignment="1" applyProtection="1">
      <alignment horizontal="center" vertical="center" wrapText="1"/>
    </xf>
    <xf numFmtId="0" fontId="26" fillId="6" borderId="0" xfId="0" applyFont="1" applyFill="1" applyAlignment="1">
      <alignment horizontal="left" vertical="center"/>
    </xf>
    <xf numFmtId="0" fontId="19" fillId="11" borderId="47" xfId="0" applyFont="1" applyFill="1" applyBorder="1" applyAlignment="1">
      <alignment vertical="center"/>
    </xf>
    <xf numFmtId="0" fontId="17" fillId="11" borderId="47" xfId="0" applyFont="1" applyFill="1" applyBorder="1" applyAlignment="1">
      <alignment vertical="center" wrapText="1"/>
    </xf>
    <xf numFmtId="0" fontId="6" fillId="11" borderId="47" xfId="0" applyFont="1" applyFill="1" applyBorder="1" applyAlignment="1">
      <alignment vertical="center"/>
    </xf>
    <xf numFmtId="0" fontId="6" fillId="6" borderId="47" xfId="0" applyFont="1" applyFill="1" applyBorder="1" applyAlignment="1">
      <alignment vertical="center"/>
    </xf>
    <xf numFmtId="0" fontId="9" fillId="6" borderId="47" xfId="0" applyFont="1" applyFill="1" applyBorder="1" applyAlignment="1">
      <alignment vertical="center"/>
    </xf>
    <xf numFmtId="0" fontId="27" fillId="6" borderId="0" xfId="0" applyFont="1" applyFill="1" applyAlignment="1">
      <alignment horizontal="left" vertical="center" wrapText="1"/>
    </xf>
    <xf numFmtId="0" fontId="17" fillId="6" borderId="0" xfId="0" applyFont="1" applyFill="1" applyAlignment="1">
      <alignment vertical="center" wrapText="1"/>
    </xf>
    <xf numFmtId="0" fontId="6" fillId="6" borderId="0" xfId="0" applyFont="1" applyFill="1" applyAlignment="1">
      <alignment vertical="center"/>
    </xf>
    <xf numFmtId="0" fontId="16" fillId="6" borderId="0" xfId="0" applyFont="1" applyFill="1" applyAlignment="1">
      <alignment vertical="center" wrapText="1"/>
    </xf>
    <xf numFmtId="0" fontId="12" fillId="6" borderId="0" xfId="0" applyFont="1" applyFill="1" applyAlignment="1">
      <alignment vertical="center"/>
    </xf>
    <xf numFmtId="0" fontId="29" fillId="9" borderId="7" xfId="5" applyFont="1" applyFill="1" applyBorder="1" applyAlignment="1" applyProtection="1">
      <alignment horizontal="left" vertical="center"/>
    </xf>
    <xf numFmtId="1" fontId="29" fillId="9" borderId="18" xfId="5" applyNumberFormat="1" applyFont="1" applyFill="1" applyBorder="1" applyAlignment="1" applyProtection="1">
      <alignment horizontal="center" vertical="center"/>
    </xf>
    <xf numFmtId="0" fontId="23" fillId="6" borderId="0" xfId="0" applyFont="1" applyFill="1" applyAlignment="1">
      <alignment vertical="center"/>
    </xf>
    <xf numFmtId="1" fontId="16" fillId="9" borderId="18" xfId="5" applyNumberFormat="1" applyFont="1" applyFill="1" applyBorder="1" applyAlignment="1" applyProtection="1">
      <alignment horizontal="center" vertical="center"/>
    </xf>
    <xf numFmtId="0" fontId="30" fillId="6" borderId="0" xfId="0" applyFont="1" applyFill="1" applyAlignment="1">
      <alignment vertical="center"/>
    </xf>
    <xf numFmtId="0" fontId="13" fillId="5" borderId="6" xfId="0" applyFont="1" applyFill="1" applyBorder="1" applyAlignment="1">
      <alignment vertical="center" wrapText="1"/>
    </xf>
    <xf numFmtId="0" fontId="13" fillId="6" borderId="6" xfId="0" applyFont="1" applyFill="1" applyBorder="1" applyAlignment="1">
      <alignment vertical="center" wrapText="1"/>
    </xf>
    <xf numFmtId="9" fontId="13" fillId="6" borderId="18" xfId="5" applyNumberFormat="1" applyFont="1" applyFill="1" applyBorder="1" applyAlignment="1" applyProtection="1">
      <alignment horizontal="right" vertical="center"/>
    </xf>
    <xf numFmtId="0" fontId="31" fillId="9" borderId="12" xfId="4" applyFont="1" applyFill="1" applyBorder="1" applyAlignment="1" applyProtection="1">
      <alignment horizontal="left" vertical="center" wrapText="1"/>
    </xf>
    <xf numFmtId="0" fontId="16" fillId="9" borderId="29" xfId="4" applyFont="1" applyFill="1" applyBorder="1" applyAlignment="1" applyProtection="1">
      <alignment horizontal="center" vertical="center" wrapText="1"/>
    </xf>
    <xf numFmtId="0" fontId="21" fillId="0" borderId="0" xfId="0" applyFont="1" applyAlignment="1">
      <alignment vertical="center" wrapText="1"/>
    </xf>
    <xf numFmtId="0" fontId="9" fillId="11" borderId="51" xfId="0" applyFont="1" applyFill="1" applyBorder="1" applyAlignment="1">
      <alignment vertical="center"/>
    </xf>
    <xf numFmtId="0" fontId="25" fillId="11" borderId="55" xfId="0" applyFont="1" applyFill="1" applyBorder="1" applyAlignment="1">
      <alignment horizontal="left" vertical="center"/>
    </xf>
    <xf numFmtId="0" fontId="32" fillId="6" borderId="0" xfId="6" applyFont="1" applyFill="1" applyBorder="1" applyAlignment="1" applyProtection="1">
      <alignment horizontal="left" vertical="center"/>
    </xf>
    <xf numFmtId="0" fontId="33" fillId="6" borderId="0" xfId="0" applyFont="1" applyFill="1" applyAlignment="1">
      <alignment horizontal="left" vertical="center"/>
    </xf>
    <xf numFmtId="0" fontId="16" fillId="10" borderId="16" xfId="2" applyFont="1" applyFill="1" applyBorder="1" applyAlignment="1" applyProtection="1">
      <alignment horizontal="center" vertical="center"/>
    </xf>
    <xf numFmtId="0" fontId="13" fillId="7" borderId="5" xfId="0"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horizontal="center" vertical="center" wrapText="1"/>
      <protection locked="0"/>
    </xf>
    <xf numFmtId="2" fontId="13" fillId="5" borderId="33" xfId="0" applyNumberFormat="1" applyFont="1" applyFill="1" applyBorder="1" applyAlignment="1">
      <alignment horizontal="center" vertical="center"/>
    </xf>
    <xf numFmtId="0" fontId="16" fillId="9" borderId="32" xfId="5" applyFont="1" applyFill="1" applyBorder="1" applyAlignment="1" applyProtection="1">
      <alignment horizontal="left" vertical="center"/>
    </xf>
    <xf numFmtId="1" fontId="16" fillId="9" borderId="34" xfId="5" applyNumberFormat="1" applyFont="1" applyFill="1" applyBorder="1" applyAlignment="1" applyProtection="1">
      <alignment horizontal="center" vertical="center"/>
    </xf>
    <xf numFmtId="0" fontId="19" fillId="0" borderId="0" xfId="0" applyFont="1" applyAlignment="1">
      <alignment vertical="center"/>
    </xf>
    <xf numFmtId="0" fontId="21" fillId="6" borderId="0" xfId="0" applyFont="1" applyFill="1" applyAlignment="1">
      <alignment vertical="center" wrapText="1"/>
    </xf>
    <xf numFmtId="0" fontId="16" fillId="10" borderId="22" xfId="6" applyFont="1" applyFill="1" applyBorder="1" applyAlignment="1" applyProtection="1">
      <alignment horizontal="left" vertical="center"/>
    </xf>
    <xf numFmtId="0" fontId="16" fillId="10" borderId="23" xfId="6" applyFont="1" applyFill="1" applyBorder="1" applyAlignment="1" applyProtection="1">
      <alignment horizontal="center" vertical="center"/>
    </xf>
    <xf numFmtId="0" fontId="23" fillId="6" borderId="17" xfId="0" applyFont="1" applyFill="1" applyBorder="1" applyAlignment="1">
      <alignment horizontal="center" vertical="center"/>
    </xf>
    <xf numFmtId="0" fontId="23" fillId="6" borderId="6" xfId="0" applyFont="1" applyFill="1" applyBorder="1" applyAlignment="1">
      <alignment vertical="center"/>
    </xf>
    <xf numFmtId="0" fontId="34" fillId="6" borderId="7" xfId="0" applyFont="1" applyFill="1" applyBorder="1" applyAlignment="1">
      <alignment vertical="center" wrapText="1"/>
    </xf>
    <xf numFmtId="0" fontId="13" fillId="6" borderId="18" xfId="0" applyFont="1" applyFill="1" applyBorder="1" applyAlignment="1">
      <alignment horizontal="center" vertical="center"/>
    </xf>
    <xf numFmtId="0" fontId="16" fillId="9" borderId="17" xfId="6" applyFont="1" applyFill="1" applyBorder="1" applyAlignment="1" applyProtection="1">
      <alignment horizontal="left" vertical="center"/>
    </xf>
    <xf numFmtId="0" fontId="16" fillId="9" borderId="6" xfId="6" applyFont="1" applyFill="1" applyBorder="1" applyAlignment="1" applyProtection="1">
      <alignment horizontal="left" vertical="center"/>
    </xf>
    <xf numFmtId="0" fontId="16" fillId="9" borderId="7" xfId="6" applyFont="1" applyFill="1" applyBorder="1" applyAlignment="1" applyProtection="1">
      <alignment horizontal="left" vertical="center"/>
    </xf>
    <xf numFmtId="0" fontId="16" fillId="9" borderId="7" xfId="6" applyNumberFormat="1" applyFont="1" applyFill="1" applyBorder="1" applyAlignment="1" applyProtection="1">
      <alignment horizontal="left" vertical="center"/>
    </xf>
    <xf numFmtId="0" fontId="16" fillId="9" borderId="40" xfId="6" applyFont="1" applyFill="1" applyBorder="1" applyAlignment="1" applyProtection="1">
      <alignment horizontal="center" vertical="center"/>
    </xf>
    <xf numFmtId="0" fontId="13" fillId="6" borderId="7" xfId="3" applyFont="1" applyFill="1" applyBorder="1" applyAlignment="1" applyProtection="1">
      <alignment horizontal="left" vertical="center" wrapText="1"/>
    </xf>
    <xf numFmtId="0" fontId="13" fillId="6" borderId="18" xfId="3" applyFont="1" applyFill="1" applyBorder="1" applyAlignment="1" applyProtection="1">
      <alignment horizontal="left" vertical="center" wrapText="1"/>
    </xf>
    <xf numFmtId="0" fontId="13" fillId="6" borderId="7" xfId="0" applyFont="1" applyFill="1" applyBorder="1" applyAlignment="1">
      <alignment horizontal="left" vertical="center"/>
    </xf>
    <xf numFmtId="0" fontId="13" fillId="6" borderId="18" xfId="0" applyFont="1" applyFill="1" applyBorder="1" applyAlignment="1">
      <alignment horizontal="left" vertical="center"/>
    </xf>
    <xf numFmtId="0" fontId="17" fillId="9" borderId="6" xfId="5" applyFont="1" applyFill="1" applyBorder="1" applyAlignment="1" applyProtection="1">
      <alignment horizontal="left" vertical="center"/>
    </xf>
    <xf numFmtId="9" fontId="16" fillId="9" borderId="18" xfId="5" applyNumberFormat="1" applyFont="1" applyFill="1" applyBorder="1" applyAlignment="1" applyProtection="1">
      <alignment horizontal="center" vertical="center"/>
    </xf>
    <xf numFmtId="0" fontId="35" fillId="8" borderId="17" xfId="5" applyFont="1" applyFill="1" applyBorder="1" applyAlignment="1" applyProtection="1">
      <alignment horizontal="left" vertical="center"/>
    </xf>
    <xf numFmtId="0" fontId="17" fillId="8" borderId="6" xfId="5" applyFont="1" applyFill="1" applyBorder="1" applyAlignment="1" applyProtection="1">
      <alignment horizontal="left" vertical="center"/>
    </xf>
    <xf numFmtId="0" fontId="16" fillId="8" borderId="7" xfId="5" applyFont="1" applyFill="1" applyBorder="1" applyAlignment="1" applyProtection="1">
      <alignment horizontal="left" vertical="center"/>
    </xf>
    <xf numFmtId="1" fontId="14" fillId="6" borderId="50" xfId="1" applyNumberFormat="1" applyFont="1" applyFill="1" applyBorder="1" applyAlignment="1" applyProtection="1">
      <alignment horizontal="center" vertical="center"/>
    </xf>
    <xf numFmtId="0" fontId="17" fillId="6" borderId="0" xfId="0" applyFont="1" applyFill="1" applyAlignment="1">
      <alignment horizontal="center" vertical="top" wrapText="1"/>
    </xf>
    <xf numFmtId="0" fontId="9" fillId="6" borderId="0" xfId="0" applyFont="1" applyFill="1"/>
    <xf numFmtId="0" fontId="23" fillId="5" borderId="5" xfId="0" applyFont="1" applyFill="1" applyBorder="1" applyAlignment="1">
      <alignment horizontal="center" vertical="center"/>
    </xf>
    <xf numFmtId="0" fontId="23" fillId="5" borderId="33" xfId="0" applyFont="1" applyFill="1" applyBorder="1" applyAlignment="1">
      <alignment horizontal="center" vertical="center"/>
    </xf>
    <xf numFmtId="0" fontId="13" fillId="12" borderId="5" xfId="5" applyFont="1" applyFill="1" applyBorder="1" applyAlignment="1" applyProtection="1">
      <alignment horizontal="left" vertical="center" wrapText="1"/>
    </xf>
    <xf numFmtId="0" fontId="13" fillId="12" borderId="20" xfId="5" applyFont="1" applyFill="1" applyBorder="1" applyAlignment="1" applyProtection="1">
      <alignment horizontal="left" vertical="center" wrapText="1"/>
    </xf>
    <xf numFmtId="0" fontId="23" fillId="5" borderId="20" xfId="0" applyFont="1" applyFill="1" applyBorder="1" applyAlignment="1">
      <alignment horizontal="center" vertical="center"/>
    </xf>
    <xf numFmtId="0" fontId="23" fillId="5" borderId="21" xfId="0" applyFont="1" applyFill="1" applyBorder="1" applyAlignment="1">
      <alignment horizontal="center" vertical="center"/>
    </xf>
    <xf numFmtId="0" fontId="23" fillId="6" borderId="0" xfId="0" applyFont="1" applyFill="1" applyAlignment="1">
      <alignment wrapText="1"/>
    </xf>
    <xf numFmtId="0" fontId="13" fillId="6" borderId="0" xfId="5" applyFont="1" applyFill="1" applyBorder="1" applyAlignment="1" applyProtection="1">
      <alignment horizontal="left" vertical="center" wrapText="1"/>
    </xf>
    <xf numFmtId="0" fontId="23" fillId="6" borderId="0" xfId="0" applyFont="1" applyFill="1" applyAlignment="1">
      <alignment horizontal="center" vertical="center"/>
    </xf>
    <xf numFmtId="0" fontId="23" fillId="5" borderId="7" xfId="0" applyFont="1" applyFill="1" applyBorder="1" applyAlignment="1">
      <alignment horizontal="left" vertical="center"/>
    </xf>
    <xf numFmtId="2" fontId="23" fillId="5" borderId="18" xfId="0" applyNumberFormat="1" applyFont="1" applyFill="1" applyBorder="1" applyAlignment="1">
      <alignment horizontal="center" vertical="center"/>
    </xf>
    <xf numFmtId="0" fontId="23" fillId="5" borderId="17" xfId="0" applyFont="1" applyFill="1" applyBorder="1" applyAlignment="1">
      <alignment horizontal="left" vertical="center"/>
    </xf>
    <xf numFmtId="0" fontId="23" fillId="5" borderId="5" xfId="0" applyFont="1" applyFill="1" applyBorder="1" applyAlignment="1">
      <alignment horizontal="left" vertical="center"/>
    </xf>
    <xf numFmtId="0" fontId="23" fillId="5" borderId="6" xfId="0" applyFont="1" applyFill="1" applyBorder="1" applyAlignment="1">
      <alignment horizontal="left" vertical="center"/>
    </xf>
    <xf numFmtId="2" fontId="23" fillId="5" borderId="27" xfId="0" applyNumberFormat="1" applyFont="1" applyFill="1" applyBorder="1" applyAlignment="1">
      <alignment horizontal="center" vertical="center"/>
    </xf>
    <xf numFmtId="0" fontId="39" fillId="6" borderId="0" xfId="0" applyFont="1" applyFill="1"/>
    <xf numFmtId="0" fontId="13" fillId="6" borderId="2" xfId="4" applyFont="1" applyFill="1" applyBorder="1" applyAlignment="1" applyProtection="1">
      <alignment horizontal="left" vertical="top" wrapText="1"/>
    </xf>
    <xf numFmtId="0" fontId="13" fillId="6" borderId="3" xfId="4" applyFont="1" applyFill="1" applyBorder="1" applyAlignment="1" applyProtection="1">
      <alignment horizontal="left" vertical="top" wrapText="1"/>
    </xf>
    <xf numFmtId="0" fontId="13" fillId="6" borderId="4" xfId="4" applyFont="1" applyFill="1" applyBorder="1" applyAlignment="1" applyProtection="1">
      <alignment horizontal="left" vertical="top" wrapText="1"/>
    </xf>
    <xf numFmtId="0" fontId="22" fillId="6" borderId="38" xfId="0" applyFont="1" applyFill="1" applyBorder="1" applyAlignment="1">
      <alignment horizontal="left" vertical="center" wrapText="1"/>
    </xf>
    <xf numFmtId="0" fontId="22" fillId="6" borderId="0" xfId="0" applyFont="1" applyFill="1" applyAlignment="1">
      <alignment horizontal="left" vertical="center" wrapText="1"/>
    </xf>
    <xf numFmtId="0" fontId="29" fillId="9" borderId="24" xfId="5" applyFont="1" applyFill="1" applyBorder="1" applyAlignment="1" applyProtection="1">
      <alignment horizontal="left" vertical="center" wrapText="1"/>
    </xf>
    <xf numFmtId="0" fontId="29" fillId="9" borderId="7" xfId="5" applyFont="1" applyFill="1" applyBorder="1" applyAlignment="1" applyProtection="1">
      <alignment horizontal="left" vertical="center" wrapText="1"/>
    </xf>
    <xf numFmtId="0" fontId="13" fillId="6" borderId="24" xfId="3" applyFont="1" applyFill="1" applyBorder="1" applyAlignment="1" applyProtection="1">
      <alignment horizontal="left" vertical="center"/>
    </xf>
    <xf numFmtId="0" fontId="13" fillId="6" borderId="7" xfId="3" applyFont="1" applyFill="1" applyBorder="1" applyAlignment="1" applyProtection="1">
      <alignment horizontal="left" vertical="center"/>
    </xf>
    <xf numFmtId="0" fontId="13" fillId="5" borderId="5"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19" xfId="0" applyFont="1" applyFill="1" applyBorder="1" applyAlignment="1">
      <alignment horizontal="left" vertical="center"/>
    </xf>
    <xf numFmtId="0" fontId="13" fillId="6" borderId="20" xfId="0" applyFont="1" applyFill="1" applyBorder="1" applyAlignment="1">
      <alignment horizontal="left" vertical="center"/>
    </xf>
    <xf numFmtId="0" fontId="13" fillId="6" borderId="21" xfId="0" applyFont="1" applyFill="1" applyBorder="1" applyAlignment="1">
      <alignment horizontal="left" vertical="center"/>
    </xf>
    <xf numFmtId="0" fontId="10" fillId="11" borderId="46" xfId="6" applyFont="1" applyFill="1" applyBorder="1" applyAlignment="1" applyProtection="1">
      <alignment horizontal="left" vertical="center"/>
    </xf>
    <xf numFmtId="0" fontId="10" fillId="11" borderId="47" xfId="6" applyFont="1" applyFill="1" applyBorder="1" applyAlignment="1" applyProtection="1">
      <alignment horizontal="left" vertical="center"/>
    </xf>
    <xf numFmtId="0" fontId="10" fillId="11" borderId="48" xfId="6" applyFont="1" applyFill="1" applyBorder="1" applyAlignment="1" applyProtection="1">
      <alignment horizontal="left" vertical="center"/>
    </xf>
    <xf numFmtId="0" fontId="28" fillId="10" borderId="14" xfId="3" applyFont="1" applyFill="1" applyBorder="1" applyAlignment="1" applyProtection="1">
      <alignment horizontal="left" vertical="center"/>
    </xf>
    <xf numFmtId="0" fontId="28" fillId="10" borderId="15" xfId="3" applyFont="1" applyFill="1" applyBorder="1" applyAlignment="1" applyProtection="1">
      <alignment horizontal="left" vertical="center"/>
    </xf>
    <xf numFmtId="0" fontId="28" fillId="10" borderId="16" xfId="3" applyFont="1" applyFill="1" applyBorder="1" applyAlignment="1" applyProtection="1">
      <alignment horizontal="left" vertical="center"/>
    </xf>
    <xf numFmtId="0" fontId="13" fillId="6" borderId="18" xfId="3" applyFont="1" applyFill="1" applyBorder="1" applyAlignment="1" applyProtection="1">
      <alignment horizontal="left" vertical="center"/>
    </xf>
    <xf numFmtId="0" fontId="13" fillId="5" borderId="7" xfId="0" applyFont="1" applyFill="1" applyBorder="1" applyAlignment="1">
      <alignment horizontal="left" vertical="center" wrapText="1"/>
    </xf>
    <xf numFmtId="0" fontId="13" fillId="5" borderId="39" xfId="0" applyFont="1" applyFill="1" applyBorder="1" applyAlignment="1">
      <alignment horizontal="left" vertical="center" wrapText="1"/>
    </xf>
    <xf numFmtId="0" fontId="13" fillId="6" borderId="19" xfId="3" applyFont="1" applyFill="1" applyBorder="1" applyAlignment="1" applyProtection="1">
      <alignment horizontal="left" vertical="center"/>
    </xf>
    <xf numFmtId="0" fontId="13" fillId="6" borderId="20" xfId="3" applyFont="1" applyFill="1" applyBorder="1" applyAlignment="1" applyProtection="1">
      <alignment horizontal="left" vertical="center"/>
    </xf>
    <xf numFmtId="0" fontId="13" fillId="6" borderId="21" xfId="3" applyFont="1" applyFill="1" applyBorder="1" applyAlignment="1" applyProtection="1">
      <alignment horizontal="left" vertical="center"/>
    </xf>
    <xf numFmtId="0" fontId="12" fillId="10" borderId="14" xfId="5" applyFont="1" applyFill="1" applyBorder="1" applyAlignment="1" applyProtection="1">
      <alignment horizontal="left" vertical="center" wrapText="1"/>
    </xf>
    <xf numFmtId="0" fontId="12" fillId="10" borderId="15" xfId="5" applyFont="1" applyFill="1" applyBorder="1" applyAlignment="1" applyProtection="1">
      <alignment horizontal="left" vertical="center" wrapText="1"/>
    </xf>
    <xf numFmtId="0" fontId="12" fillId="10" borderId="16" xfId="5" applyFont="1" applyFill="1" applyBorder="1" applyAlignment="1" applyProtection="1">
      <alignment horizontal="left" vertical="center" wrapText="1"/>
    </xf>
    <xf numFmtId="0" fontId="12" fillId="10" borderId="14" xfId="3" applyFont="1" applyFill="1" applyBorder="1" applyAlignment="1" applyProtection="1">
      <alignment horizontal="center" vertical="center"/>
    </xf>
    <xf numFmtId="0" fontId="12" fillId="10" borderId="15" xfId="3" applyFont="1" applyFill="1" applyBorder="1" applyAlignment="1" applyProtection="1">
      <alignment horizontal="center" vertical="center"/>
    </xf>
    <xf numFmtId="0" fontId="12" fillId="10" borderId="16" xfId="3" applyFont="1" applyFill="1" applyBorder="1" applyAlignment="1" applyProtection="1">
      <alignment horizontal="center" vertical="center"/>
    </xf>
    <xf numFmtId="0" fontId="13" fillId="6" borderId="19" xfId="3" applyFont="1" applyFill="1" applyBorder="1" applyAlignment="1" applyProtection="1">
      <alignment horizontal="left" vertical="center" wrapText="1"/>
    </xf>
    <xf numFmtId="0" fontId="13" fillId="6" borderId="20" xfId="3" applyFont="1" applyFill="1" applyBorder="1" applyAlignment="1" applyProtection="1">
      <alignment horizontal="left" vertical="center" wrapText="1"/>
    </xf>
    <xf numFmtId="0" fontId="13" fillId="6" borderId="21" xfId="3" applyFont="1" applyFill="1" applyBorder="1" applyAlignment="1" applyProtection="1">
      <alignment horizontal="left" vertical="center" wrapText="1"/>
    </xf>
    <xf numFmtId="0" fontId="12" fillId="10" borderId="14" xfId="3" applyFont="1" applyFill="1" applyBorder="1" applyAlignment="1" applyProtection="1">
      <alignment horizontal="left" vertical="center"/>
    </xf>
    <xf numFmtId="0" fontId="12" fillId="10" borderId="15" xfId="3" applyFont="1" applyFill="1" applyBorder="1" applyAlignment="1" applyProtection="1">
      <alignment horizontal="left" vertical="center"/>
    </xf>
    <xf numFmtId="0" fontId="12" fillId="10" borderId="16" xfId="3" applyFont="1" applyFill="1" applyBorder="1" applyAlignment="1" applyProtection="1">
      <alignment horizontal="left" vertical="center"/>
    </xf>
    <xf numFmtId="0" fontId="36" fillId="6" borderId="19" xfId="6" applyFont="1" applyFill="1" applyBorder="1" applyAlignment="1" applyProtection="1">
      <alignment horizontal="left" vertical="center" wrapText="1"/>
    </xf>
    <xf numFmtId="0" fontId="37" fillId="6" borderId="20" xfId="0" applyFont="1" applyFill="1" applyBorder="1" applyAlignment="1">
      <alignment horizontal="left" vertical="center"/>
    </xf>
    <xf numFmtId="0" fontId="37" fillId="6" borderId="35" xfId="0" applyFont="1" applyFill="1" applyBorder="1" applyAlignment="1">
      <alignment horizontal="left" vertical="center"/>
    </xf>
    <xf numFmtId="0" fontId="12" fillId="10" borderId="9" xfId="0" applyFont="1" applyFill="1" applyBorder="1" applyAlignment="1">
      <alignment horizontal="left" vertical="center"/>
    </xf>
    <xf numFmtId="0" fontId="12" fillId="10" borderId="12" xfId="0" applyFont="1" applyFill="1" applyBorder="1" applyAlignment="1">
      <alignment horizontal="left" vertical="center"/>
    </xf>
    <xf numFmtId="0" fontId="12" fillId="10" borderId="11" xfId="0" applyFont="1" applyFill="1" applyBorder="1" applyAlignment="1">
      <alignment horizontal="left" vertical="center"/>
    </xf>
    <xf numFmtId="0" fontId="13" fillId="6" borderId="9" xfId="3" applyFont="1" applyFill="1" applyBorder="1" applyAlignment="1" applyProtection="1">
      <alignment horizontal="left" vertical="center"/>
    </xf>
    <xf numFmtId="0" fontId="13" fillId="6" borderId="10" xfId="3" applyFont="1" applyFill="1" applyBorder="1" applyAlignment="1" applyProtection="1">
      <alignment horizontal="left" vertical="center"/>
    </xf>
    <xf numFmtId="0" fontId="13" fillId="6" borderId="11" xfId="3" applyFont="1" applyFill="1" applyBorder="1" applyAlignment="1" applyProtection="1">
      <alignment horizontal="left" vertical="center"/>
    </xf>
    <xf numFmtId="0" fontId="16" fillId="9" borderId="9" xfId="3" applyFont="1" applyFill="1" applyBorder="1" applyAlignment="1" applyProtection="1">
      <alignment horizontal="left" vertical="center"/>
    </xf>
    <xf numFmtId="0" fontId="16" fillId="9" borderId="10" xfId="3" applyFont="1" applyFill="1" applyBorder="1" applyAlignment="1" applyProtection="1">
      <alignment horizontal="left" vertical="center"/>
    </xf>
    <xf numFmtId="0" fontId="16" fillId="9" borderId="11" xfId="3" applyFont="1" applyFill="1" applyBorder="1" applyAlignment="1" applyProtection="1">
      <alignment horizontal="left" vertical="center"/>
    </xf>
    <xf numFmtId="0" fontId="13" fillId="6" borderId="25" xfId="3" applyFont="1" applyFill="1" applyBorder="1" applyAlignment="1" applyProtection="1">
      <alignment horizontal="left" vertical="center"/>
    </xf>
    <xf numFmtId="0" fontId="13" fillId="6" borderId="26" xfId="3" applyFont="1" applyFill="1" applyBorder="1" applyAlignment="1" applyProtection="1">
      <alignment horizontal="left" vertical="center"/>
    </xf>
    <xf numFmtId="0" fontId="13" fillId="6" borderId="27" xfId="3" applyFont="1" applyFill="1" applyBorder="1" applyAlignment="1" applyProtection="1">
      <alignment horizontal="left" vertical="center"/>
    </xf>
    <xf numFmtId="0" fontId="24" fillId="6" borderId="0" xfId="6" applyFont="1" applyFill="1" applyBorder="1" applyAlignment="1" applyProtection="1">
      <alignment horizontal="left" vertical="center"/>
    </xf>
    <xf numFmtId="0" fontId="13" fillId="6" borderId="30" xfId="3" applyFont="1" applyFill="1" applyBorder="1" applyAlignment="1" applyProtection="1">
      <alignment horizontal="left" vertical="center"/>
    </xf>
    <xf numFmtId="0" fontId="13" fillId="6" borderId="13" xfId="3" applyFont="1" applyFill="1" applyBorder="1" applyAlignment="1" applyProtection="1">
      <alignment horizontal="left" vertical="center"/>
    </xf>
    <xf numFmtId="0" fontId="13" fillId="6" borderId="31" xfId="3" applyFont="1" applyFill="1" applyBorder="1" applyAlignment="1" applyProtection="1">
      <alignment horizontal="left" vertical="center"/>
    </xf>
    <xf numFmtId="0" fontId="31" fillId="11" borderId="52" xfId="6" applyFont="1" applyFill="1" applyBorder="1" applyAlignment="1" applyProtection="1">
      <alignment horizontal="left" vertical="center"/>
    </xf>
    <xf numFmtId="0" fontId="31" fillId="11" borderId="53" xfId="6" applyFont="1" applyFill="1" applyBorder="1" applyAlignment="1" applyProtection="1">
      <alignment horizontal="left" vertical="center"/>
    </xf>
    <xf numFmtId="0" fontId="31" fillId="11" borderId="54" xfId="6" applyFont="1" applyFill="1" applyBorder="1" applyAlignment="1" applyProtection="1">
      <alignment horizontal="left" vertical="center"/>
    </xf>
    <xf numFmtId="0" fontId="13" fillId="6" borderId="24" xfId="0" applyFont="1" applyFill="1" applyBorder="1" applyAlignment="1">
      <alignment horizontal="left" vertical="center"/>
    </xf>
    <xf numFmtId="0" fontId="13" fillId="6" borderId="7" xfId="0" applyFont="1" applyFill="1" applyBorder="1" applyAlignment="1">
      <alignment horizontal="left" vertical="center"/>
    </xf>
    <xf numFmtId="0" fontId="7" fillId="10" borderId="0" xfId="4"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9" fillId="6" borderId="6" xfId="0" applyFont="1" applyFill="1" applyBorder="1" applyAlignment="1">
      <alignment vertical="center"/>
    </xf>
    <xf numFmtId="0" fontId="15" fillId="8" borderId="5"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3" fillId="8" borderId="9"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6" fillId="10" borderId="36" xfId="2" applyFont="1" applyFill="1" applyBorder="1" applyAlignment="1" applyProtection="1">
      <alignment horizontal="left" vertical="center"/>
    </xf>
    <xf numFmtId="0" fontId="16" fillId="10" borderId="22" xfId="2" applyFont="1" applyFill="1" applyBorder="1" applyAlignment="1" applyProtection="1">
      <alignment horizontal="left" vertical="center"/>
    </xf>
    <xf numFmtId="0" fontId="16" fillId="10" borderId="37" xfId="2" applyFont="1" applyFill="1" applyBorder="1" applyAlignment="1" applyProtection="1">
      <alignment horizontal="left" vertical="center"/>
    </xf>
    <xf numFmtId="0" fontId="12" fillId="10" borderId="10" xfId="0" applyFont="1" applyFill="1" applyBorder="1" applyAlignment="1">
      <alignment horizontal="left" vertical="center"/>
    </xf>
    <xf numFmtId="0" fontId="13" fillId="8" borderId="5" xfId="0" applyFont="1" applyFill="1" applyBorder="1" applyAlignment="1">
      <alignment horizontal="left" vertical="center" wrapText="1"/>
    </xf>
    <xf numFmtId="0" fontId="9" fillId="8" borderId="6" xfId="0" applyFont="1" applyFill="1" applyBorder="1" applyAlignment="1">
      <alignment vertical="center" wrapText="1"/>
    </xf>
    <xf numFmtId="0" fontId="16" fillId="9" borderId="24" xfId="5" applyFont="1" applyFill="1" applyBorder="1" applyAlignment="1" applyProtection="1">
      <alignment horizontal="left" vertical="center" wrapText="1"/>
    </xf>
    <xf numFmtId="0" fontId="16" fillId="9" borderId="7" xfId="5" applyFont="1" applyFill="1" applyBorder="1" applyAlignment="1" applyProtection="1">
      <alignment horizontal="left" vertical="center" wrapText="1"/>
    </xf>
    <xf numFmtId="0" fontId="16" fillId="9" borderId="36" xfId="4" applyFont="1" applyFill="1" applyBorder="1" applyAlignment="1" applyProtection="1">
      <alignment horizontal="left" vertical="center" wrapText="1"/>
    </xf>
    <xf numFmtId="0" fontId="16" fillId="9" borderId="22" xfId="4" applyFont="1" applyFill="1" applyBorder="1" applyAlignment="1" applyProtection="1">
      <alignment horizontal="left" vertical="center" wrapText="1"/>
    </xf>
    <xf numFmtId="0" fontId="16" fillId="10" borderId="36" xfId="6" applyFont="1" applyFill="1" applyBorder="1" applyAlignment="1" applyProtection="1">
      <alignment horizontal="left" vertical="center"/>
    </xf>
    <xf numFmtId="0" fontId="16" fillId="10" borderId="22" xfId="6" applyFont="1" applyFill="1" applyBorder="1" applyAlignment="1" applyProtection="1">
      <alignment horizontal="left" vertical="center"/>
    </xf>
    <xf numFmtId="0" fontId="16" fillId="9" borderId="28" xfId="4" applyFont="1" applyFill="1" applyBorder="1" applyAlignment="1" applyProtection="1">
      <alignment horizontal="left" vertical="center" wrapText="1"/>
    </xf>
    <xf numFmtId="0" fontId="16" fillId="9" borderId="12" xfId="4" applyFont="1" applyFill="1" applyBorder="1" applyAlignment="1" applyProtection="1">
      <alignment horizontal="left" vertical="center" wrapText="1"/>
    </xf>
    <xf numFmtId="0" fontId="16" fillId="10" borderId="36"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3" fillId="5" borderId="17" xfId="0" applyFont="1" applyFill="1" applyBorder="1" applyAlignment="1">
      <alignment horizontal="left" vertical="center"/>
    </xf>
    <xf numFmtId="0" fontId="23" fillId="5" borderId="5" xfId="0" applyFont="1" applyFill="1" applyBorder="1" applyAlignment="1">
      <alignment horizontal="left" vertical="center"/>
    </xf>
    <xf numFmtId="0" fontId="23" fillId="5" borderId="6" xfId="0" applyFont="1" applyFill="1" applyBorder="1" applyAlignment="1">
      <alignment horizontal="left" vertical="center"/>
    </xf>
    <xf numFmtId="0" fontId="23" fillId="5" borderId="19" xfId="0" applyFont="1" applyFill="1" applyBorder="1" applyAlignment="1">
      <alignment horizontal="left" vertical="center"/>
    </xf>
    <xf numFmtId="0" fontId="23" fillId="5" borderId="20" xfId="0" applyFont="1" applyFill="1" applyBorder="1" applyAlignment="1">
      <alignment horizontal="left" vertical="center"/>
    </xf>
    <xf numFmtId="0" fontId="23" fillId="5" borderId="35" xfId="0" applyFont="1" applyFill="1" applyBorder="1" applyAlignment="1">
      <alignment horizontal="left" vertical="center"/>
    </xf>
    <xf numFmtId="0" fontId="23" fillId="5" borderId="24" xfId="0" applyFont="1" applyFill="1" applyBorder="1" applyAlignment="1">
      <alignment horizontal="left" vertical="center"/>
    </xf>
    <xf numFmtId="0" fontId="23" fillId="5" borderId="7" xfId="0" applyFont="1" applyFill="1" applyBorder="1" applyAlignment="1">
      <alignment horizontal="left" vertical="center"/>
    </xf>
    <xf numFmtId="0" fontId="23" fillId="5" borderId="5" xfId="0" applyFont="1" applyFill="1" applyBorder="1" applyAlignment="1">
      <alignment horizontal="center" vertical="center"/>
    </xf>
    <xf numFmtId="0" fontId="23" fillId="5" borderId="33" xfId="0" applyFont="1" applyFill="1" applyBorder="1" applyAlignment="1">
      <alignment horizontal="center" vertical="center"/>
    </xf>
    <xf numFmtId="0" fontId="13" fillId="12" borderId="5" xfId="5" applyFont="1" applyFill="1" applyBorder="1" applyAlignment="1" applyProtection="1">
      <alignment horizontal="left" vertical="center" wrapText="1"/>
    </xf>
    <xf numFmtId="0" fontId="9" fillId="12" borderId="5" xfId="0" applyFont="1" applyFill="1" applyBorder="1"/>
    <xf numFmtId="0" fontId="9" fillId="5" borderId="5" xfId="0" applyFont="1" applyFill="1" applyBorder="1"/>
    <xf numFmtId="0" fontId="9" fillId="5" borderId="33" xfId="0" applyFont="1" applyFill="1" applyBorder="1"/>
    <xf numFmtId="0" fontId="17" fillId="9" borderId="42" xfId="0" applyFont="1" applyFill="1" applyBorder="1" applyAlignment="1">
      <alignment horizontal="center" vertical="center" textRotation="90" wrapText="1" readingOrder="1"/>
    </xf>
    <xf numFmtId="0" fontId="17" fillId="9" borderId="17" xfId="0" applyFont="1" applyFill="1" applyBorder="1" applyAlignment="1">
      <alignment horizontal="center" vertical="center" textRotation="90" wrapText="1" readingOrder="1"/>
    </xf>
    <xf numFmtId="0" fontId="17" fillId="9" borderId="19" xfId="0" applyFont="1" applyFill="1" applyBorder="1" applyAlignment="1">
      <alignment horizontal="center" vertical="center" textRotation="90" wrapText="1" readingOrder="1"/>
    </xf>
    <xf numFmtId="0" fontId="13" fillId="12" borderId="43" xfId="5" applyFont="1" applyFill="1" applyBorder="1" applyAlignment="1" applyProtection="1">
      <alignment horizontal="left" vertical="center" wrapText="1"/>
    </xf>
    <xf numFmtId="0" fontId="23" fillId="5" borderId="5" xfId="0" applyFont="1" applyFill="1" applyBorder="1" applyAlignment="1">
      <alignment horizontal="center" vertical="center" wrapText="1"/>
    </xf>
    <xf numFmtId="0" fontId="16" fillId="10" borderId="44" xfId="0" applyFont="1" applyFill="1" applyBorder="1" applyAlignment="1">
      <alignment horizontal="center" vertical="center"/>
    </xf>
    <xf numFmtId="0" fontId="16" fillId="10" borderId="22" xfId="0" applyFont="1" applyFill="1" applyBorder="1" applyAlignment="1">
      <alignment horizontal="center" vertical="center"/>
    </xf>
    <xf numFmtId="0" fontId="16" fillId="10" borderId="23" xfId="0" applyFont="1" applyFill="1" applyBorder="1" applyAlignment="1">
      <alignment horizontal="center" vertical="center"/>
    </xf>
    <xf numFmtId="0" fontId="23" fillId="6" borderId="0" xfId="0" applyFont="1" applyFill="1" applyAlignment="1">
      <alignment horizontal="center" wrapText="1"/>
    </xf>
    <xf numFmtId="0" fontId="17" fillId="9" borderId="41" xfId="0" applyFont="1" applyFill="1" applyBorder="1" applyAlignment="1">
      <alignment horizontal="center"/>
    </xf>
    <xf numFmtId="0" fontId="17" fillId="9" borderId="5" xfId="0" applyFont="1" applyFill="1" applyBorder="1" applyAlignment="1">
      <alignment horizontal="center"/>
    </xf>
    <xf numFmtId="0" fontId="17" fillId="9" borderId="33" xfId="0" applyFont="1" applyFill="1" applyBorder="1" applyAlignment="1">
      <alignment horizontal="center"/>
    </xf>
    <xf numFmtId="0" fontId="13" fillId="12" borderId="41" xfId="5" applyFont="1" applyFill="1" applyBorder="1" applyAlignment="1" applyProtection="1">
      <alignment horizontal="center" vertical="center" wrapText="1"/>
    </xf>
    <xf numFmtId="0" fontId="13" fillId="12" borderId="5" xfId="5" applyFont="1" applyFill="1" applyBorder="1" applyAlignment="1" applyProtection="1">
      <alignment horizontal="center" vertical="center" wrapText="1"/>
    </xf>
    <xf numFmtId="0" fontId="13" fillId="12" borderId="33" xfId="5" applyFont="1" applyFill="1" applyBorder="1" applyAlignment="1" applyProtection="1">
      <alignment horizontal="center" vertical="center" wrapText="1"/>
    </xf>
  </cellXfs>
  <cellStyles count="7">
    <cellStyle name="20% - Accent1" xfId="5" builtinId="30"/>
    <cellStyle name="40% - Accent1" xfId="6" builtinId="31"/>
    <cellStyle name="Accent1" xfId="4" builtinId="29"/>
    <cellStyle name="Comma" xfId="1" builtinId="3"/>
    <cellStyle name="Heading 1" xfId="2" builtinId="16"/>
    <cellStyle name="Heading 4" xfId="3" builtinId="19"/>
    <cellStyle name="Normal" xfId="0" builtinId="0"/>
  </cellStyles>
  <dxfs count="0"/>
  <tableStyles count="0" defaultTableStyle="TableStyleMedium2" defaultPivotStyle="PivotStyleLight16"/>
  <colors>
    <mruColors>
      <color rgb="FF005198"/>
      <color rgb="FF009EDF"/>
      <color rgb="FF9F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157316</xdr:rowOff>
    </xdr:from>
    <xdr:to>
      <xdr:col>2</xdr:col>
      <xdr:colOff>3668</xdr:colOff>
      <xdr:row>1</xdr:row>
      <xdr:rowOff>283210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49" y="157316"/>
          <a:ext cx="1913749" cy="306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190500</xdr:colOff>
          <xdr:row>124</xdr:row>
          <xdr:rowOff>22860</xdr:rowOff>
        </xdr:from>
        <xdr:to>
          <xdr:col>7</xdr:col>
          <xdr:colOff>0</xdr:colOff>
          <xdr:row>125</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ea typeface="Calibri"/>
                  <a:cs typeface="Calibri"/>
                </a:rPr>
                <a:t>Reset Form</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ky\Downloads\VCS-Risk-Report-Calculation-Tool-v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Tool v4.0 - Template"/>
      <sheetName val="VCS-Risk-Report-Calculation-Too"/>
    </sheetNames>
    <definedNames>
      <definedName name="Reset"/>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246B-806B-4BCB-BD18-91BA47F98237}">
  <sheetPr codeName="Sheet1"/>
  <dimension ref="A2:G4"/>
  <sheetViews>
    <sheetView tabSelected="1" zoomScale="85" zoomScaleNormal="85" workbookViewId="0"/>
  </sheetViews>
  <sheetFormatPr defaultColWidth="0" defaultRowHeight="14.4" x14ac:dyDescent="0.3"/>
  <cols>
    <col min="1" max="1" width="2.88671875" style="1" customWidth="1"/>
    <col min="2" max="2" width="27" style="1" customWidth="1"/>
    <col min="3" max="3" width="43.5546875" style="1" bestFit="1" customWidth="1"/>
    <col min="4" max="4" width="17.6640625" style="1" customWidth="1"/>
    <col min="5" max="5" width="22.109375" style="1" customWidth="1"/>
    <col min="6" max="6" width="26" style="1" customWidth="1"/>
    <col min="7" max="7" width="8.88671875" style="1" customWidth="1"/>
    <col min="8" max="16384" width="8.88671875" style="1" hidden="1"/>
  </cols>
  <sheetData>
    <row r="2" spans="2:6" ht="31.8" x14ac:dyDescent="1.1000000000000001">
      <c r="C2" s="125" t="s">
        <v>0</v>
      </c>
    </row>
    <row r="4" spans="2:6" ht="373.8" customHeight="1" x14ac:dyDescent="0.3">
      <c r="B4" s="126" t="s">
        <v>133</v>
      </c>
      <c r="C4" s="127"/>
      <c r="D4" s="127"/>
      <c r="E4" s="127"/>
      <c r="F4" s="128"/>
    </row>
  </sheetData>
  <sheetProtection algorithmName="SHA-512" hashValue="QgoIvSfTIJU8BEydvcwdEgcPJN3RpKJfvrXcWgV5pM44T9jb/lzKvj0y8Fe4xT94OZAvaBcQezSh4Rku5KSRlA==" saltValue="tAAR64jm8QrsAaP2OhB+3Q==" spinCount="100000" sheet="1" objects="1" scenarios="1"/>
  <mergeCells count="1">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932BB-5C06-48BB-80AA-F2808799D5BF}">
  <sheetPr codeName="Sheet2"/>
  <dimension ref="A2:O125"/>
  <sheetViews>
    <sheetView zoomScale="70" zoomScaleNormal="70" workbookViewId="0">
      <selection activeCell="F7" sqref="F7"/>
    </sheetView>
  </sheetViews>
  <sheetFormatPr defaultColWidth="0" defaultRowHeight="20.399999999999999" x14ac:dyDescent="0.3"/>
  <cols>
    <col min="1" max="1" width="3.44140625" style="4" customWidth="1"/>
    <col min="2" max="2" width="16.6640625" style="4" customWidth="1"/>
    <col min="3" max="3" width="107.33203125" style="4" customWidth="1"/>
    <col min="4" max="4" width="36.109375" style="4" customWidth="1"/>
    <col min="5" max="5" width="15.5546875" style="4" customWidth="1"/>
    <col min="6" max="6" width="13.77734375" style="4" customWidth="1"/>
    <col min="7" max="7" width="42.44140625" style="7" customWidth="1"/>
    <col min="8" max="10" width="8.88671875" style="4" hidden="1" customWidth="1"/>
    <col min="11" max="16384" width="8.88671875" style="4" hidden="1"/>
  </cols>
  <sheetData>
    <row r="2" spans="1:7" ht="43.05" customHeight="1" x14ac:dyDescent="0.3">
      <c r="A2" s="2"/>
      <c r="B2" s="190" t="s">
        <v>130</v>
      </c>
      <c r="C2" s="190"/>
      <c r="D2" s="190"/>
      <c r="E2" s="190"/>
      <c r="F2" s="190"/>
      <c r="G2" s="3"/>
    </row>
    <row r="4" spans="1:7" ht="29.1" customHeight="1" x14ac:dyDescent="0.3">
      <c r="A4" s="5"/>
      <c r="B4" s="142" t="s">
        <v>129</v>
      </c>
      <c r="C4" s="143"/>
      <c r="D4" s="143"/>
      <c r="E4" s="143"/>
      <c r="F4" s="144"/>
      <c r="G4" s="6"/>
    </row>
    <row r="6" spans="1:7" ht="20.7" customHeight="1" x14ac:dyDescent="0.3">
      <c r="B6" s="169" t="s">
        <v>1</v>
      </c>
      <c r="C6" s="170"/>
      <c r="D6" s="170"/>
      <c r="E6" s="170"/>
      <c r="F6" s="171"/>
    </row>
    <row r="7" spans="1:7" ht="43.5" customHeight="1" x14ac:dyDescent="0.3">
      <c r="B7" s="8" t="s">
        <v>2</v>
      </c>
      <c r="C7" s="196" t="s">
        <v>8</v>
      </c>
      <c r="D7" s="197"/>
      <c r="E7" s="9"/>
      <c r="F7" s="10"/>
      <c r="G7" s="11" t="str">
        <f t="shared" ref="G7:G12" si="0">IF(F7="", "Select a value from dropdown", "")</f>
        <v>Select a value from dropdown</v>
      </c>
    </row>
    <row r="8" spans="1:7" ht="39" customHeight="1" x14ac:dyDescent="0.3">
      <c r="B8" s="12" t="s">
        <v>3</v>
      </c>
      <c r="C8" s="196" t="s">
        <v>9</v>
      </c>
      <c r="D8" s="197"/>
      <c r="E8" s="9"/>
      <c r="F8" s="13"/>
      <c r="G8" s="11" t="str">
        <f t="shared" si="0"/>
        <v>Select a value from dropdown</v>
      </c>
    </row>
    <row r="9" spans="1:7" ht="44.4" customHeight="1" x14ac:dyDescent="0.3">
      <c r="B9" s="12" t="s">
        <v>4</v>
      </c>
      <c r="C9" s="196" t="s">
        <v>10</v>
      </c>
      <c r="D9" s="197"/>
      <c r="E9" s="9"/>
      <c r="F9" s="13"/>
      <c r="G9" s="11" t="str">
        <f t="shared" si="0"/>
        <v>Select a value from dropdown</v>
      </c>
    </row>
    <row r="10" spans="1:7" ht="50.1" customHeight="1" x14ac:dyDescent="0.3">
      <c r="B10" s="12" t="s">
        <v>5</v>
      </c>
      <c r="C10" s="196" t="s">
        <v>11</v>
      </c>
      <c r="D10" s="197"/>
      <c r="E10" s="9"/>
      <c r="F10" s="13"/>
      <c r="G10" s="11" t="str">
        <f t="shared" si="0"/>
        <v>Select a value from dropdown</v>
      </c>
    </row>
    <row r="11" spans="1:7" ht="79.95" customHeight="1" x14ac:dyDescent="0.3">
      <c r="B11" s="12" t="s">
        <v>6</v>
      </c>
      <c r="C11" s="196" t="s">
        <v>117</v>
      </c>
      <c r="D11" s="197"/>
      <c r="E11" s="9"/>
      <c r="F11" s="14"/>
      <c r="G11" s="11" t="str">
        <f t="shared" si="0"/>
        <v>Select a value from dropdown</v>
      </c>
    </row>
    <row r="12" spans="1:7" ht="28.2" customHeight="1" x14ac:dyDescent="0.3">
      <c r="B12" s="12" t="s">
        <v>7</v>
      </c>
      <c r="C12" s="196" t="s">
        <v>118</v>
      </c>
      <c r="D12" s="197"/>
      <c r="E12" s="9"/>
      <c r="F12" s="14"/>
      <c r="G12" s="11" t="str">
        <f t="shared" si="0"/>
        <v>Select a value from dropdown</v>
      </c>
    </row>
    <row r="13" spans="1:7" ht="27.6" customHeight="1" x14ac:dyDescent="0.3">
      <c r="B13" s="175" t="s">
        <v>12</v>
      </c>
      <c r="C13" s="176"/>
      <c r="D13" s="176"/>
      <c r="E13" s="177"/>
      <c r="F13" s="15">
        <f>SUM(F7:F12)</f>
        <v>0</v>
      </c>
    </row>
    <row r="14" spans="1:7" x14ac:dyDescent="0.3">
      <c r="B14" s="172" t="s">
        <v>13</v>
      </c>
      <c r="C14" s="173"/>
      <c r="D14" s="173"/>
      <c r="E14" s="173"/>
      <c r="F14" s="174"/>
    </row>
    <row r="16" spans="1:7" ht="19.2" customHeight="1" x14ac:dyDescent="0.3">
      <c r="B16" s="169" t="s">
        <v>14</v>
      </c>
      <c r="C16" s="201"/>
      <c r="D16" s="201"/>
      <c r="E16" s="201"/>
      <c r="F16" s="171"/>
    </row>
    <row r="17" spans="2:14" ht="28.95" customHeight="1" x14ac:dyDescent="0.3">
      <c r="B17" s="16" t="s">
        <v>15</v>
      </c>
      <c r="C17" s="202" t="s">
        <v>16</v>
      </c>
      <c r="D17" s="203"/>
      <c r="E17" s="17"/>
      <c r="F17" s="18"/>
      <c r="G17" s="11" t="str">
        <f t="shared" ref="G17:G18" si="1">IF(F17="", "Select a value from dropdown", "")</f>
        <v>Select a value from dropdown</v>
      </c>
    </row>
    <row r="18" spans="2:14" ht="28.95" customHeight="1" x14ac:dyDescent="0.3">
      <c r="B18" s="16" t="s">
        <v>15</v>
      </c>
      <c r="C18" s="202" t="s">
        <v>17</v>
      </c>
      <c r="D18" s="203"/>
      <c r="E18" s="17"/>
      <c r="F18" s="18"/>
      <c r="G18" s="11" t="str">
        <f t="shared" si="1"/>
        <v>Select a value from dropdown</v>
      </c>
    </row>
    <row r="19" spans="2:14" ht="28.95" customHeight="1" x14ac:dyDescent="0.3">
      <c r="B19" s="19" t="s">
        <v>2</v>
      </c>
      <c r="C19" s="137" t="s">
        <v>19</v>
      </c>
      <c r="D19" s="138"/>
      <c r="E19" s="20"/>
      <c r="F19" s="21" t="str">
        <f>IF($F$17="","",IF($F$17=$B$19,3, 0))</f>
        <v/>
      </c>
    </row>
    <row r="20" spans="2:14" ht="28.95" customHeight="1" x14ac:dyDescent="0.3">
      <c r="B20" s="19" t="s">
        <v>3</v>
      </c>
      <c r="C20" s="137" t="s">
        <v>20</v>
      </c>
      <c r="D20" s="138"/>
      <c r="E20" s="20"/>
      <c r="F20" s="21" t="str">
        <f>IF($F$17="","",IF($F$17=$B$20,2, 0))</f>
        <v/>
      </c>
    </row>
    <row r="21" spans="2:14" ht="28.95" customHeight="1" x14ac:dyDescent="0.3">
      <c r="B21" s="19" t="s">
        <v>4</v>
      </c>
      <c r="C21" s="137" t="s">
        <v>21</v>
      </c>
      <c r="D21" s="138"/>
      <c r="E21" s="20"/>
      <c r="F21" s="21" t="str">
        <f>IF($F$17="","",IF($F$17=$B$21,1, 0))</f>
        <v/>
      </c>
    </row>
    <row r="22" spans="2:14" ht="28.95" customHeight="1" x14ac:dyDescent="0.3">
      <c r="B22" s="19" t="s">
        <v>5</v>
      </c>
      <c r="C22" s="137" t="s">
        <v>22</v>
      </c>
      <c r="D22" s="138"/>
      <c r="E22" s="20"/>
      <c r="F22" s="21" t="str">
        <f>IF($F$17="","",IF($F$17=$B$22,0, 0))</f>
        <v/>
      </c>
    </row>
    <row r="23" spans="2:14" ht="28.95" customHeight="1" x14ac:dyDescent="0.3">
      <c r="B23" s="19" t="s">
        <v>6</v>
      </c>
      <c r="C23" s="137" t="s">
        <v>23</v>
      </c>
      <c r="D23" s="138"/>
      <c r="E23" s="20"/>
      <c r="F23" s="21" t="str">
        <f>IF($F$18="","",IF($F$18=B23,3, 0))</f>
        <v/>
      </c>
    </row>
    <row r="24" spans="2:14" ht="28.95" customHeight="1" x14ac:dyDescent="0.3">
      <c r="B24" s="19" t="s">
        <v>7</v>
      </c>
      <c r="C24" s="137" t="s">
        <v>24</v>
      </c>
      <c r="D24" s="138"/>
      <c r="E24" s="20"/>
      <c r="F24" s="21" t="str">
        <f>IF($F$18="","",IF($F$18=B24,2, 0))</f>
        <v/>
      </c>
    </row>
    <row r="25" spans="2:14" ht="28.95" customHeight="1" x14ac:dyDescent="0.3">
      <c r="B25" s="19" t="s">
        <v>25</v>
      </c>
      <c r="C25" s="137" t="s">
        <v>26</v>
      </c>
      <c r="D25" s="193"/>
      <c r="E25" s="20"/>
      <c r="F25" s="21" t="str">
        <f>IF($F$18="","",IF($F$18=B25,1, 0))</f>
        <v/>
      </c>
    </row>
    <row r="26" spans="2:14" ht="28.95" customHeight="1" x14ac:dyDescent="0.3">
      <c r="B26" s="19" t="s">
        <v>18</v>
      </c>
      <c r="C26" s="137" t="s">
        <v>27</v>
      </c>
      <c r="D26" s="138"/>
      <c r="E26" s="20"/>
      <c r="F26" s="21" t="str">
        <f t="shared" ref="F26" si="2">IF($F$18="","",IF($F$18=B26,0, 0))</f>
        <v/>
      </c>
    </row>
    <row r="27" spans="2:14" ht="28.95" customHeight="1" x14ac:dyDescent="0.3">
      <c r="B27" s="16" t="s">
        <v>28</v>
      </c>
      <c r="C27" s="194" t="s">
        <v>119</v>
      </c>
      <c r="D27" s="195"/>
      <c r="E27" s="22"/>
      <c r="F27" s="14"/>
      <c r="G27" s="11" t="str">
        <f t="shared" ref="G27" si="3">IF(F27="", "Select a value from dropdown", "")</f>
        <v>Select a value from dropdown</v>
      </c>
    </row>
    <row r="28" spans="2:14" x14ac:dyDescent="0.3">
      <c r="B28" s="23" t="s">
        <v>29</v>
      </c>
      <c r="C28" s="24"/>
      <c r="D28" s="25"/>
      <c r="E28" s="25"/>
      <c r="F28" s="26">
        <f>IF(SUM(F19:F27)&gt;=0,SUM(F19:F27),0)</f>
        <v>0</v>
      </c>
    </row>
    <row r="29" spans="2:14" ht="25.8" customHeight="1" x14ac:dyDescent="0.3">
      <c r="B29" s="178" t="s">
        <v>13</v>
      </c>
      <c r="C29" s="179"/>
      <c r="D29" s="179"/>
      <c r="E29" s="179"/>
      <c r="F29" s="180"/>
    </row>
    <row r="31" spans="2:14" ht="25.8" customHeight="1" x14ac:dyDescent="0.3">
      <c r="B31" s="163" t="s">
        <v>30</v>
      </c>
      <c r="C31" s="164"/>
      <c r="D31" s="164"/>
      <c r="E31" s="164"/>
      <c r="F31" s="165"/>
      <c r="G31" s="27"/>
      <c r="H31" s="28"/>
      <c r="I31" s="29"/>
      <c r="J31" s="29"/>
      <c r="K31" s="29"/>
      <c r="L31" s="29"/>
      <c r="M31" s="29"/>
      <c r="N31" s="29"/>
    </row>
    <row r="32" spans="2:14" ht="40.200000000000003" customHeight="1" x14ac:dyDescent="0.3">
      <c r="B32" s="30" t="s">
        <v>15</v>
      </c>
      <c r="C32" s="135" t="s">
        <v>31</v>
      </c>
      <c r="D32" s="136"/>
      <c r="E32" s="32"/>
      <c r="F32" s="33"/>
      <c r="G32" s="11" t="str">
        <f>IF(F32="", "Select an answer from dropdown", "")</f>
        <v>Select an answer from dropdown</v>
      </c>
      <c r="H32" s="28"/>
      <c r="I32" s="29"/>
      <c r="J32" s="29"/>
      <c r="K32" s="29"/>
      <c r="L32" s="29"/>
      <c r="M32" s="29"/>
      <c r="N32" s="29"/>
    </row>
    <row r="33" spans="2:14" ht="40.200000000000003" customHeight="1" x14ac:dyDescent="0.3">
      <c r="B33" s="19" t="s">
        <v>2</v>
      </c>
      <c r="C33" s="137" t="s">
        <v>32</v>
      </c>
      <c r="D33" s="138"/>
      <c r="E33" s="20"/>
      <c r="F33" s="34" t="str">
        <f>IF($F$32="","",IF($F$32=B33,8,0))</f>
        <v/>
      </c>
      <c r="G33" s="11"/>
      <c r="H33" s="28"/>
      <c r="I33" s="29"/>
      <c r="J33" s="29"/>
      <c r="K33" s="29"/>
      <c r="L33" s="29"/>
      <c r="M33" s="29"/>
      <c r="N33" s="29"/>
    </row>
    <row r="34" spans="2:14" ht="40.200000000000003" customHeight="1" x14ac:dyDescent="0.3">
      <c r="B34" s="19" t="s">
        <v>3</v>
      </c>
      <c r="C34" s="137" t="s">
        <v>110</v>
      </c>
      <c r="D34" s="138"/>
      <c r="E34" s="20"/>
      <c r="F34" s="34" t="str">
        <f>IF($F$32="","",IF($F$32=B34,6,0))</f>
        <v/>
      </c>
      <c r="G34" s="11"/>
      <c r="H34" s="28"/>
      <c r="I34" s="29"/>
      <c r="J34" s="29"/>
      <c r="K34" s="29"/>
      <c r="L34" s="29"/>
      <c r="M34" s="29"/>
      <c r="N34" s="29"/>
    </row>
    <row r="35" spans="2:14" ht="40.200000000000003" customHeight="1" x14ac:dyDescent="0.3">
      <c r="B35" s="19" t="s">
        <v>4</v>
      </c>
      <c r="C35" s="137" t="s">
        <v>33</v>
      </c>
      <c r="D35" s="138"/>
      <c r="E35" s="20"/>
      <c r="F35" s="34" t="str">
        <f>IF($F$32="","",IF($F$32=B35,4,0))</f>
        <v/>
      </c>
      <c r="G35" s="11"/>
      <c r="H35" s="28"/>
      <c r="I35" s="29"/>
      <c r="J35" s="29"/>
      <c r="K35" s="29"/>
      <c r="L35" s="29"/>
      <c r="M35" s="29"/>
      <c r="N35" s="29"/>
    </row>
    <row r="36" spans="2:14" ht="40.200000000000003" customHeight="1" x14ac:dyDescent="0.3">
      <c r="B36" s="19" t="s">
        <v>5</v>
      </c>
      <c r="C36" s="137" t="s">
        <v>34</v>
      </c>
      <c r="D36" s="138"/>
      <c r="E36" s="20"/>
      <c r="F36" s="34" t="str">
        <f>IF($F$32="","",IF($F$32=B36,0,0))</f>
        <v/>
      </c>
      <c r="G36" s="11"/>
      <c r="H36" s="28"/>
      <c r="I36" s="29"/>
      <c r="J36" s="29"/>
      <c r="K36" s="29"/>
      <c r="L36" s="29"/>
      <c r="M36" s="29"/>
      <c r="N36" s="29"/>
    </row>
    <row r="37" spans="2:14" ht="40.200000000000003" customHeight="1" x14ac:dyDescent="0.3">
      <c r="B37" s="19" t="s">
        <v>6</v>
      </c>
      <c r="C37" s="137" t="s">
        <v>35</v>
      </c>
      <c r="D37" s="138"/>
      <c r="E37" s="20"/>
      <c r="F37" s="34" t="str">
        <f>IF($F$32="","",IF($F$32=B37,-2,0))</f>
        <v/>
      </c>
      <c r="G37" s="11"/>
      <c r="H37" s="28"/>
      <c r="I37" s="29"/>
      <c r="J37" s="29"/>
      <c r="K37" s="29"/>
      <c r="L37" s="29"/>
      <c r="M37" s="29"/>
      <c r="N37" s="29"/>
    </row>
    <row r="38" spans="2:14" ht="40.200000000000003" customHeight="1" x14ac:dyDescent="0.3">
      <c r="B38" s="19" t="s">
        <v>7</v>
      </c>
      <c r="C38" s="137" t="s">
        <v>36</v>
      </c>
      <c r="D38" s="138"/>
      <c r="E38" s="20"/>
      <c r="F38" s="34" t="str">
        <f>IF($F$32="","",IF($F$32=B38,-4,0))</f>
        <v/>
      </c>
      <c r="G38" s="11"/>
      <c r="H38" s="28"/>
      <c r="I38" s="29"/>
      <c r="J38" s="29"/>
      <c r="K38" s="29"/>
      <c r="L38" s="29"/>
      <c r="M38" s="29"/>
      <c r="N38" s="29"/>
    </row>
    <row r="39" spans="2:14" ht="40.200000000000003" customHeight="1" x14ac:dyDescent="0.3">
      <c r="B39" s="35" t="s">
        <v>25</v>
      </c>
      <c r="C39" s="135" t="s">
        <v>120</v>
      </c>
      <c r="D39" s="136"/>
      <c r="E39" s="36"/>
      <c r="F39" s="14"/>
      <c r="G39" s="11" t="str">
        <f>IF(F39="", "Select a value from dropdown", "")</f>
        <v>Select a value from dropdown</v>
      </c>
      <c r="H39" s="37"/>
      <c r="I39" s="29"/>
      <c r="J39" s="29"/>
      <c r="K39" s="29"/>
      <c r="L39" s="29"/>
      <c r="M39" s="29"/>
      <c r="N39" s="29"/>
    </row>
    <row r="40" spans="2:14" ht="40.200000000000003" customHeight="1" x14ac:dyDescent="0.3">
      <c r="B40" s="35" t="s">
        <v>18</v>
      </c>
      <c r="C40" s="135" t="s">
        <v>121</v>
      </c>
      <c r="D40" s="136"/>
      <c r="E40" s="36"/>
      <c r="F40" s="14"/>
      <c r="G40" s="11" t="str">
        <f>IF(F40="", "Select a value from dropdown", "")</f>
        <v>Select a value from dropdown</v>
      </c>
      <c r="H40" s="38"/>
      <c r="I40" s="39"/>
      <c r="J40" s="39"/>
      <c r="K40" s="39"/>
      <c r="L40" s="39"/>
      <c r="M40" s="39"/>
      <c r="N40" s="39"/>
    </row>
    <row r="41" spans="2:14" ht="40.200000000000003" customHeight="1" x14ac:dyDescent="0.3">
      <c r="B41" s="35" t="s">
        <v>28</v>
      </c>
      <c r="C41" s="191" t="s">
        <v>122</v>
      </c>
      <c r="D41" s="192"/>
      <c r="E41" s="40"/>
      <c r="F41" s="14"/>
      <c r="G41" s="11" t="str">
        <f>IF(F41="", "Select a value from dropdown", "")</f>
        <v>Select a value from dropdown</v>
      </c>
      <c r="H41" s="38"/>
      <c r="I41" s="39"/>
      <c r="J41" s="39"/>
      <c r="K41" s="39"/>
      <c r="L41" s="39"/>
      <c r="M41" s="39"/>
      <c r="N41" s="39"/>
    </row>
    <row r="42" spans="2:14" x14ac:dyDescent="0.3">
      <c r="B42" s="23" t="s">
        <v>37</v>
      </c>
      <c r="C42" s="24"/>
      <c r="D42" s="41"/>
      <c r="E42" s="41"/>
      <c r="F42" s="26">
        <f>SUM(F33:F41)</f>
        <v>0</v>
      </c>
      <c r="G42" s="27"/>
      <c r="H42" s="38"/>
      <c r="I42" s="39"/>
      <c r="J42" s="39"/>
      <c r="K42" s="39"/>
      <c r="L42" s="39"/>
      <c r="M42" s="39"/>
      <c r="N42" s="39"/>
    </row>
    <row r="43" spans="2:14" x14ac:dyDescent="0.3">
      <c r="B43" s="133" t="s">
        <v>13</v>
      </c>
      <c r="C43" s="134"/>
      <c r="D43" s="134"/>
      <c r="E43" s="134"/>
      <c r="F43" s="148"/>
      <c r="G43" s="27"/>
      <c r="H43" s="38"/>
      <c r="I43" s="39"/>
      <c r="J43" s="39"/>
      <c r="K43" s="39"/>
      <c r="L43" s="39"/>
      <c r="M43" s="39"/>
      <c r="N43" s="39"/>
    </row>
    <row r="44" spans="2:14" x14ac:dyDescent="0.3">
      <c r="B44" s="151" t="s">
        <v>38</v>
      </c>
      <c r="C44" s="152"/>
      <c r="D44" s="152"/>
      <c r="E44" s="152"/>
      <c r="F44" s="153"/>
      <c r="G44" s="27"/>
      <c r="H44" s="38"/>
      <c r="I44" s="39"/>
      <c r="J44" s="39"/>
      <c r="K44" s="39"/>
      <c r="L44" s="39"/>
      <c r="M44" s="39"/>
      <c r="N44" s="39"/>
    </row>
    <row r="45" spans="2:14" x14ac:dyDescent="0.3">
      <c r="B45" s="44"/>
      <c r="C45" s="44"/>
      <c r="D45" s="44"/>
      <c r="E45" s="44"/>
      <c r="F45" s="44"/>
      <c r="G45" s="45"/>
      <c r="H45" s="38"/>
      <c r="I45" s="39"/>
      <c r="J45" s="39"/>
      <c r="K45" s="39"/>
      <c r="L45" s="39"/>
      <c r="M45" s="39"/>
      <c r="N45" s="39"/>
    </row>
    <row r="46" spans="2:14" ht="18.600000000000001" customHeight="1" x14ac:dyDescent="0.3">
      <c r="B46" s="163" t="s">
        <v>39</v>
      </c>
      <c r="C46" s="164"/>
      <c r="D46" s="164"/>
      <c r="E46" s="164"/>
      <c r="F46" s="165"/>
      <c r="G46" s="27"/>
      <c r="H46" s="38"/>
      <c r="I46" s="39"/>
      <c r="J46" s="39"/>
      <c r="K46" s="39"/>
      <c r="L46" s="39"/>
      <c r="M46" s="39"/>
      <c r="N46" s="39"/>
    </row>
    <row r="47" spans="2:14" ht="26.7" customHeight="1" x14ac:dyDescent="0.3">
      <c r="B47" s="30" t="s">
        <v>15</v>
      </c>
      <c r="C47" s="135" t="s">
        <v>40</v>
      </c>
      <c r="D47" s="136"/>
      <c r="E47" s="32"/>
      <c r="F47" s="46"/>
      <c r="G47" s="11" t="str">
        <f>IF(F47="", "Select an answer from dropdown", "")</f>
        <v>Select an answer from dropdown</v>
      </c>
      <c r="H47" s="38"/>
      <c r="I47" s="39"/>
      <c r="J47" s="39"/>
      <c r="K47" s="39"/>
      <c r="L47" s="39"/>
      <c r="M47" s="39"/>
      <c r="N47" s="39"/>
    </row>
    <row r="48" spans="2:14" ht="26.7" customHeight="1" x14ac:dyDescent="0.3">
      <c r="B48" s="30" t="s">
        <v>15</v>
      </c>
      <c r="C48" s="135" t="s">
        <v>41</v>
      </c>
      <c r="D48" s="136"/>
      <c r="E48" s="32"/>
      <c r="F48" s="46"/>
      <c r="G48" s="11" t="str">
        <f>IF(F48="", "Enter a value", "")</f>
        <v>Enter a value</v>
      </c>
      <c r="H48" s="38"/>
      <c r="I48" s="39"/>
      <c r="J48" s="39"/>
      <c r="K48" s="39"/>
      <c r="L48" s="39"/>
      <c r="M48" s="39"/>
      <c r="N48" s="39"/>
    </row>
    <row r="49" spans="1:15" ht="26.7" customHeight="1" x14ac:dyDescent="0.3">
      <c r="B49" s="30" t="s">
        <v>15</v>
      </c>
      <c r="C49" s="135" t="s">
        <v>42</v>
      </c>
      <c r="D49" s="136"/>
      <c r="E49" s="32"/>
      <c r="F49" s="46"/>
      <c r="G49" s="11" t="str">
        <f>IF(F49="", "Select an answer from dropdown", "")</f>
        <v>Select an answer from dropdown</v>
      </c>
      <c r="H49" s="38"/>
      <c r="I49" s="39"/>
      <c r="J49" s="39"/>
      <c r="K49" s="39"/>
      <c r="L49" s="39"/>
      <c r="M49" s="39"/>
      <c r="N49" s="39"/>
    </row>
    <row r="50" spans="1:15" x14ac:dyDescent="0.3">
      <c r="B50" s="19" t="s">
        <v>2</v>
      </c>
      <c r="C50" s="137" t="s">
        <v>43</v>
      </c>
      <c r="D50" s="138"/>
      <c r="E50" s="20"/>
      <c r="F50" s="34" t="str">
        <f>IF(F48="","",IF(F49 = "Yes",0,24-(F48/5)))</f>
        <v/>
      </c>
      <c r="G50" s="27"/>
      <c r="H50" s="38"/>
      <c r="I50" s="39"/>
      <c r="J50" s="39"/>
      <c r="K50" s="39"/>
      <c r="L50" s="39"/>
      <c r="M50" s="39"/>
      <c r="N50" s="39"/>
    </row>
    <row r="51" spans="1:15" x14ac:dyDescent="0.3">
      <c r="B51" s="19" t="s">
        <v>3</v>
      </c>
      <c r="C51" s="137" t="s">
        <v>44</v>
      </c>
      <c r="D51" s="138"/>
      <c r="E51" s="20"/>
      <c r="F51" s="34" t="str">
        <f>IF(F48="","",IF(F49 = "Yes",10-(F48/2),0))</f>
        <v/>
      </c>
      <c r="G51" s="27"/>
      <c r="H51" s="38"/>
      <c r="I51" s="39"/>
      <c r="J51" s="39"/>
      <c r="K51" s="39"/>
      <c r="L51" s="39"/>
      <c r="M51" s="39"/>
      <c r="N51" s="39"/>
    </row>
    <row r="52" spans="1:15" ht="20.399999999999999" customHeight="1" x14ac:dyDescent="0.3">
      <c r="B52" s="204" t="s">
        <v>45</v>
      </c>
      <c r="C52" s="205"/>
      <c r="D52" s="47"/>
      <c r="E52" s="47"/>
      <c r="F52" s="48">
        <f>IF(F47="",0,IF(F47="Yes",IF(F48&gt;=10,0,IF(F48="",0,"Risk Failed")),IF(F48&gt;=10,IF(F49="Yes",IF(F51&gt;0,F51,0),IF(F50&gt;0,F50,0)),IF(F48="",0,"Risk Failed"))))</f>
        <v>0</v>
      </c>
      <c r="G52" s="49"/>
      <c r="H52" s="38"/>
      <c r="I52" s="39"/>
      <c r="J52" s="39"/>
      <c r="K52" s="39"/>
      <c r="L52" s="39"/>
      <c r="M52" s="39"/>
      <c r="N52" s="39"/>
    </row>
    <row r="53" spans="1:15" ht="61.8" customHeight="1" x14ac:dyDescent="0.3">
      <c r="B53" s="160" t="s">
        <v>134</v>
      </c>
      <c r="C53" s="161"/>
      <c r="D53" s="161"/>
      <c r="E53" s="161"/>
      <c r="F53" s="162"/>
      <c r="G53" s="27"/>
      <c r="H53" s="38"/>
      <c r="I53" s="39"/>
      <c r="J53" s="39"/>
      <c r="K53" s="39"/>
      <c r="L53" s="39"/>
      <c r="M53" s="39"/>
      <c r="N53" s="39"/>
    </row>
    <row r="54" spans="1:15" x14ac:dyDescent="0.3">
      <c r="B54" s="50"/>
      <c r="C54" s="50"/>
      <c r="D54" s="50"/>
      <c r="E54" s="50"/>
      <c r="F54" s="50"/>
      <c r="G54" s="27"/>
      <c r="H54" s="38"/>
      <c r="I54" s="39"/>
      <c r="J54" s="39"/>
      <c r="K54" s="39"/>
      <c r="L54" s="39"/>
      <c r="M54" s="39"/>
      <c r="N54" s="39"/>
    </row>
    <row r="55" spans="1:15" ht="24" customHeight="1" x14ac:dyDescent="0.3">
      <c r="B55" s="206" t="s">
        <v>46</v>
      </c>
      <c r="C55" s="207"/>
      <c r="D55" s="51"/>
      <c r="E55" s="51"/>
      <c r="F55" s="52">
        <f>IF(F52="Risk Failed","Risk Failed",IF((F13+F28+F42+F52)&gt;35,"Risk Failed",IF((F13+F28+F42+F52)&lt;0,0,(F13+F28+F42+F52))))</f>
        <v>0</v>
      </c>
      <c r="G55" s="49"/>
      <c r="H55" s="38"/>
      <c r="I55" s="39"/>
      <c r="J55" s="39"/>
      <c r="K55" s="39"/>
      <c r="L55" s="39"/>
      <c r="M55" s="39"/>
      <c r="N55" s="39"/>
    </row>
    <row r="56" spans="1:15" x14ac:dyDescent="0.3">
      <c r="B56" s="139" t="s">
        <v>47</v>
      </c>
      <c r="C56" s="140"/>
      <c r="D56" s="140"/>
      <c r="E56" s="140"/>
      <c r="F56" s="141"/>
      <c r="G56" s="129"/>
      <c r="H56" s="130"/>
      <c r="I56" s="39"/>
      <c r="J56" s="39"/>
      <c r="K56" s="39"/>
      <c r="L56" s="39"/>
      <c r="M56" s="39"/>
      <c r="N56" s="39"/>
    </row>
    <row r="57" spans="1:15" x14ac:dyDescent="0.3">
      <c r="B57" s="53"/>
      <c r="C57" s="53"/>
      <c r="D57" s="53"/>
      <c r="E57" s="53"/>
      <c r="F57" s="53"/>
      <c r="G57" s="45"/>
      <c r="H57" s="44"/>
      <c r="I57" s="39"/>
      <c r="J57" s="39"/>
      <c r="K57" s="39"/>
      <c r="L57" s="39"/>
      <c r="M57" s="39"/>
      <c r="N57" s="39"/>
    </row>
    <row r="58" spans="1:15" s="58" customFormat="1" ht="29.1" customHeight="1" x14ac:dyDescent="0.3">
      <c r="A58" s="5"/>
      <c r="B58" s="142" t="s">
        <v>131</v>
      </c>
      <c r="C58" s="143"/>
      <c r="D58" s="143"/>
      <c r="E58" s="143"/>
      <c r="F58" s="144"/>
      <c r="G58" s="54"/>
      <c r="H58" s="55"/>
      <c r="I58" s="56"/>
      <c r="J58" s="56"/>
      <c r="K58" s="57"/>
      <c r="L58" s="57"/>
      <c r="M58" s="57"/>
      <c r="N58" s="57"/>
    </row>
    <row r="59" spans="1:15" x14ac:dyDescent="0.3">
      <c r="B59" s="59"/>
      <c r="C59" s="59"/>
      <c r="D59" s="59"/>
      <c r="E59" s="59"/>
      <c r="F59" s="59"/>
      <c r="G59" s="45"/>
      <c r="H59" s="60"/>
      <c r="I59" s="61"/>
      <c r="J59" s="61"/>
      <c r="K59" s="61"/>
      <c r="L59" s="61"/>
      <c r="M59" s="61"/>
      <c r="N59" s="61"/>
    </row>
    <row r="60" spans="1:15" x14ac:dyDescent="0.3">
      <c r="B60" s="145"/>
      <c r="C60" s="146"/>
      <c r="D60" s="146"/>
      <c r="E60" s="146"/>
      <c r="F60" s="147"/>
      <c r="G60" s="27"/>
      <c r="H60" s="60"/>
      <c r="I60" s="61"/>
      <c r="J60" s="61"/>
      <c r="K60" s="61"/>
      <c r="L60" s="61"/>
      <c r="M60" s="61"/>
      <c r="N60" s="61"/>
    </row>
    <row r="61" spans="1:15" x14ac:dyDescent="0.3">
      <c r="B61" s="35" t="s">
        <v>15</v>
      </c>
      <c r="C61" s="135" t="s">
        <v>48</v>
      </c>
      <c r="D61" s="136"/>
      <c r="E61" s="32"/>
      <c r="F61" s="14"/>
      <c r="G61" s="11" t="str">
        <f>IF(F61="", "Select an answer from dropdown", "")</f>
        <v>Select an answer from dropdown</v>
      </c>
      <c r="H61" s="60"/>
      <c r="I61" s="61"/>
      <c r="J61" s="61"/>
      <c r="K61" s="61"/>
      <c r="L61" s="61"/>
      <c r="M61" s="61"/>
      <c r="N61" s="61" t="s">
        <v>114</v>
      </c>
      <c r="O61" s="61" t="s">
        <v>115</v>
      </c>
    </row>
    <row r="62" spans="1:15" x14ac:dyDescent="0.3">
      <c r="B62" s="19" t="s">
        <v>2</v>
      </c>
      <c r="C62" s="137" t="s">
        <v>49</v>
      </c>
      <c r="D62" s="138"/>
      <c r="E62" s="20"/>
      <c r="F62" s="34">
        <v>0</v>
      </c>
      <c r="G62" s="11"/>
      <c r="H62" s="60"/>
      <c r="I62" s="61"/>
      <c r="J62" s="61"/>
      <c r="K62" s="61"/>
      <c r="L62" s="61"/>
      <c r="M62" s="61"/>
      <c r="N62" s="61"/>
      <c r="O62" s="61" t="s">
        <v>116</v>
      </c>
    </row>
    <row r="63" spans="1:15" ht="38.4" customHeight="1" x14ac:dyDescent="0.3">
      <c r="B63" s="19" t="s">
        <v>3</v>
      </c>
      <c r="C63" s="137" t="s">
        <v>50</v>
      </c>
      <c r="D63" s="138"/>
      <c r="E63" s="20"/>
      <c r="F63" s="34">
        <f>IF($F$61=$O$61,0,2)</f>
        <v>2</v>
      </c>
      <c r="G63" s="11"/>
      <c r="H63" s="60"/>
      <c r="I63" s="61"/>
      <c r="J63" s="61"/>
      <c r="K63" s="61"/>
      <c r="L63" s="61"/>
      <c r="M63" s="61"/>
      <c r="N63" s="61"/>
    </row>
    <row r="64" spans="1:15" x14ac:dyDescent="0.3">
      <c r="B64" s="35" t="s">
        <v>4</v>
      </c>
      <c r="C64" s="135" t="s">
        <v>51</v>
      </c>
      <c r="D64" s="136"/>
      <c r="E64" s="32"/>
      <c r="F64" s="14"/>
      <c r="G64" s="11" t="str">
        <f t="shared" ref="G64" si="4">IF(F64="", "Select a value from dropdown", "")</f>
        <v>Select a value from dropdown</v>
      </c>
      <c r="H64" s="62"/>
      <c r="I64" s="63"/>
      <c r="J64" s="63"/>
      <c r="K64" s="63"/>
      <c r="L64" s="63"/>
      <c r="M64" s="63"/>
      <c r="N64" s="63"/>
    </row>
    <row r="65" spans="2:14" x14ac:dyDescent="0.3">
      <c r="B65" s="35" t="s">
        <v>5</v>
      </c>
      <c r="C65" s="135" t="s">
        <v>52</v>
      </c>
      <c r="D65" s="136"/>
      <c r="E65" s="32"/>
      <c r="F65" s="14"/>
      <c r="G65" s="11" t="str">
        <f>IF(F65="", "Select a value from dropdown", "")</f>
        <v>Select a value from dropdown</v>
      </c>
      <c r="H65" s="60"/>
      <c r="I65" s="61"/>
      <c r="J65" s="61"/>
      <c r="K65" s="61"/>
      <c r="L65" s="61"/>
      <c r="M65" s="61"/>
      <c r="N65" s="61"/>
    </row>
    <row r="66" spans="2:14" ht="44.1" customHeight="1" x14ac:dyDescent="0.3">
      <c r="B66" s="35" t="s">
        <v>6</v>
      </c>
      <c r="C66" s="135" t="s">
        <v>53</v>
      </c>
      <c r="D66" s="136"/>
      <c r="E66" s="32"/>
      <c r="F66" s="14"/>
      <c r="G66" s="11" t="str">
        <f t="shared" ref="G66:G68" si="5">IF(F66="", "Select a value from dropdown", "")</f>
        <v>Select a value from dropdown</v>
      </c>
      <c r="H66" s="60"/>
      <c r="I66" s="61"/>
      <c r="J66" s="61"/>
      <c r="K66" s="61"/>
      <c r="L66" s="61"/>
      <c r="M66" s="61"/>
      <c r="N66" s="61"/>
    </row>
    <row r="67" spans="2:14" ht="42.45" customHeight="1" x14ac:dyDescent="0.3">
      <c r="B67" s="35" t="s">
        <v>7</v>
      </c>
      <c r="C67" s="135" t="s">
        <v>123</v>
      </c>
      <c r="D67" s="136"/>
      <c r="E67" s="36"/>
      <c r="F67" s="14"/>
      <c r="G67" s="11" t="str">
        <f t="shared" si="5"/>
        <v>Select a value from dropdown</v>
      </c>
      <c r="H67" s="60"/>
      <c r="I67" s="61"/>
      <c r="J67" s="61"/>
      <c r="K67" s="61"/>
      <c r="L67" s="61"/>
      <c r="M67" s="61"/>
      <c r="N67" s="61"/>
    </row>
    <row r="68" spans="2:14" ht="40.049999999999997" customHeight="1" x14ac:dyDescent="0.3">
      <c r="B68" s="35" t="s">
        <v>25</v>
      </c>
      <c r="C68" s="135" t="s">
        <v>124</v>
      </c>
      <c r="D68" s="136"/>
      <c r="E68" s="32"/>
      <c r="F68" s="14"/>
      <c r="G68" s="11" t="str">
        <f t="shared" si="5"/>
        <v>Select a value from dropdown</v>
      </c>
      <c r="H68" s="60"/>
      <c r="I68" s="61"/>
      <c r="J68" s="61"/>
      <c r="K68" s="61"/>
      <c r="L68" s="61"/>
      <c r="M68" s="61"/>
      <c r="N68" s="61"/>
    </row>
    <row r="69" spans="2:14" ht="29.4" customHeight="1" x14ac:dyDescent="0.3">
      <c r="B69" s="131" t="s">
        <v>54</v>
      </c>
      <c r="C69" s="132"/>
      <c r="D69" s="132"/>
      <c r="E69" s="64"/>
      <c r="F69" s="65">
        <f>IF(SUM(F62:F68)&lt;0,0,SUM(F62:F68))</f>
        <v>2</v>
      </c>
      <c r="G69" s="27"/>
      <c r="H69" s="60"/>
      <c r="I69" s="61"/>
      <c r="J69" s="61"/>
      <c r="K69" s="61"/>
      <c r="L69" s="61"/>
      <c r="M69" s="61"/>
      <c r="N69" s="61"/>
    </row>
    <row r="70" spans="2:14" x14ac:dyDescent="0.3">
      <c r="B70" s="133" t="s">
        <v>13</v>
      </c>
      <c r="C70" s="134"/>
      <c r="D70" s="134"/>
      <c r="E70" s="134"/>
      <c r="F70" s="148"/>
      <c r="G70" s="27"/>
      <c r="H70" s="60"/>
      <c r="I70" s="61"/>
      <c r="J70" s="61"/>
      <c r="K70" s="61"/>
      <c r="L70" s="61"/>
      <c r="M70" s="61"/>
      <c r="N70" s="61"/>
    </row>
    <row r="71" spans="2:14" x14ac:dyDescent="0.3">
      <c r="B71" s="151" t="s">
        <v>55</v>
      </c>
      <c r="C71" s="152"/>
      <c r="D71" s="152"/>
      <c r="E71" s="152"/>
      <c r="F71" s="153"/>
      <c r="G71" s="27"/>
      <c r="H71" s="60"/>
      <c r="I71" s="61"/>
      <c r="J71" s="61"/>
      <c r="K71" s="61"/>
      <c r="L71" s="61"/>
      <c r="M71" s="61"/>
      <c r="N71" s="61"/>
    </row>
    <row r="72" spans="2:14" x14ac:dyDescent="0.3">
      <c r="B72" s="44"/>
      <c r="C72" s="44"/>
      <c r="D72" s="44"/>
      <c r="E72" s="44"/>
      <c r="F72" s="44"/>
      <c r="G72" s="45"/>
      <c r="H72" s="60"/>
      <c r="I72" s="61"/>
      <c r="J72" s="61"/>
      <c r="K72" s="61"/>
      <c r="L72" s="61"/>
      <c r="M72" s="61"/>
      <c r="N72" s="61"/>
    </row>
    <row r="73" spans="2:14" ht="24" customHeight="1" x14ac:dyDescent="0.3">
      <c r="B73" s="157"/>
      <c r="C73" s="158"/>
      <c r="D73" s="158"/>
      <c r="E73" s="158"/>
      <c r="F73" s="159"/>
      <c r="G73" s="27"/>
      <c r="H73" s="60"/>
      <c r="I73" s="61"/>
      <c r="J73" s="61"/>
      <c r="K73" s="61"/>
      <c r="L73" s="61"/>
      <c r="M73" s="61"/>
      <c r="N73" s="61"/>
    </row>
    <row r="74" spans="2:14" ht="36" customHeight="1" x14ac:dyDescent="0.3">
      <c r="B74" s="35" t="s">
        <v>2</v>
      </c>
      <c r="C74" s="135" t="s">
        <v>56</v>
      </c>
      <c r="D74" s="136"/>
      <c r="E74" s="32"/>
      <c r="F74" s="14"/>
      <c r="G74" s="11" t="str">
        <f>IF(F74="", "Select a value from dropdown", "")</f>
        <v>Select a value from dropdown</v>
      </c>
      <c r="H74" s="60"/>
      <c r="I74" s="61"/>
      <c r="J74" s="61"/>
      <c r="K74" s="61"/>
      <c r="L74" s="61"/>
      <c r="M74" s="61"/>
      <c r="N74" s="61"/>
    </row>
    <row r="75" spans="2:14" ht="40.200000000000003" customHeight="1" x14ac:dyDescent="0.3">
      <c r="B75" s="35" t="s">
        <v>3</v>
      </c>
      <c r="C75" s="135" t="s">
        <v>57</v>
      </c>
      <c r="D75" s="136"/>
      <c r="E75" s="32"/>
      <c r="F75" s="14"/>
      <c r="G75" s="11" t="str">
        <f>IF(F75="", "Select a value from dropdown", "")</f>
        <v>Select a value from dropdown</v>
      </c>
      <c r="H75" s="60"/>
      <c r="I75" s="61"/>
      <c r="J75" s="61"/>
      <c r="K75" s="61"/>
      <c r="L75" s="61"/>
      <c r="M75" s="61"/>
      <c r="N75" s="61"/>
    </row>
    <row r="76" spans="2:14" ht="49.8" customHeight="1" x14ac:dyDescent="0.3">
      <c r="B76" s="35" t="s">
        <v>4</v>
      </c>
      <c r="C76" s="135" t="s">
        <v>125</v>
      </c>
      <c r="D76" s="136"/>
      <c r="E76" s="36"/>
      <c r="F76" s="14"/>
      <c r="G76" s="11" t="str">
        <f>IF(F76="", "Select a value from dropdown", "")</f>
        <v>Select a value from dropdown</v>
      </c>
      <c r="H76" s="66"/>
      <c r="I76" s="29"/>
      <c r="J76" s="29"/>
      <c r="K76" s="29"/>
      <c r="L76" s="29"/>
      <c r="M76" s="29"/>
      <c r="N76" s="29"/>
    </row>
    <row r="77" spans="2:14" ht="27" customHeight="1" x14ac:dyDescent="0.3">
      <c r="B77" s="204" t="s">
        <v>58</v>
      </c>
      <c r="C77" s="205"/>
      <c r="D77" s="41"/>
      <c r="E77" s="41"/>
      <c r="F77" s="67">
        <f>SUM(F74:F76)</f>
        <v>0</v>
      </c>
      <c r="G77" s="27"/>
      <c r="H77" s="66"/>
      <c r="I77" s="29"/>
      <c r="J77" s="29"/>
      <c r="K77" s="29"/>
      <c r="L77" s="29"/>
      <c r="M77" s="29"/>
      <c r="N77" s="29"/>
    </row>
    <row r="78" spans="2:14" x14ac:dyDescent="0.3">
      <c r="B78" s="133" t="s">
        <v>13</v>
      </c>
      <c r="C78" s="134"/>
      <c r="D78" s="134"/>
      <c r="E78" s="134"/>
      <c r="F78" s="148"/>
      <c r="G78" s="27"/>
      <c r="H78" s="66"/>
      <c r="I78" s="29"/>
      <c r="J78" s="29"/>
      <c r="K78" s="29"/>
      <c r="L78" s="29"/>
      <c r="M78" s="29"/>
      <c r="N78" s="29"/>
    </row>
    <row r="79" spans="2:14" x14ac:dyDescent="0.3">
      <c r="B79" s="151" t="s">
        <v>38</v>
      </c>
      <c r="C79" s="152"/>
      <c r="D79" s="152"/>
      <c r="E79" s="152"/>
      <c r="F79" s="153"/>
      <c r="G79" s="27"/>
      <c r="H79" s="66"/>
      <c r="I79" s="29"/>
      <c r="J79" s="29"/>
      <c r="K79" s="29"/>
      <c r="L79" s="29"/>
      <c r="M79" s="29"/>
      <c r="N79" s="29"/>
    </row>
    <row r="80" spans="2:14" x14ac:dyDescent="0.3">
      <c r="B80" s="44"/>
      <c r="C80" s="44"/>
      <c r="D80" s="44"/>
      <c r="E80" s="44"/>
      <c r="F80" s="44"/>
      <c r="G80" s="45"/>
      <c r="H80" s="66"/>
      <c r="I80" s="29"/>
      <c r="J80" s="29"/>
      <c r="K80" s="29"/>
      <c r="L80" s="29"/>
      <c r="M80" s="29"/>
      <c r="N80" s="29"/>
    </row>
    <row r="81" spans="1:14" x14ac:dyDescent="0.3">
      <c r="B81" s="154"/>
      <c r="C81" s="155"/>
      <c r="D81" s="155"/>
      <c r="E81" s="155"/>
      <c r="F81" s="156"/>
      <c r="G81" s="27"/>
      <c r="H81" s="66"/>
      <c r="I81" s="68"/>
      <c r="J81" s="29"/>
      <c r="K81" s="29"/>
      <c r="L81" s="29"/>
      <c r="M81" s="29"/>
      <c r="N81" s="29"/>
    </row>
    <row r="82" spans="1:14" x14ac:dyDescent="0.3">
      <c r="B82" s="35" t="s">
        <v>15</v>
      </c>
      <c r="C82" s="69" t="s">
        <v>59</v>
      </c>
      <c r="D82" s="32"/>
      <c r="E82" s="32"/>
      <c r="F82" s="46"/>
      <c r="G82" s="11" t="str">
        <f>IF(F82="", "Input a value", "")</f>
        <v>Input a value</v>
      </c>
      <c r="H82" s="66"/>
      <c r="I82" s="29"/>
      <c r="J82" s="29"/>
      <c r="K82" s="29"/>
      <c r="L82" s="29"/>
      <c r="M82" s="29"/>
      <c r="N82" s="29"/>
    </row>
    <row r="83" spans="1:14" x14ac:dyDescent="0.3">
      <c r="B83" s="19" t="s">
        <v>2</v>
      </c>
      <c r="C83" s="70" t="s">
        <v>60</v>
      </c>
      <c r="D83" s="20"/>
      <c r="E83" s="20"/>
      <c r="F83" s="34" t="str">
        <f>IF($F$82="","",IF($F$82&lt;-0.79,6,0))</f>
        <v/>
      </c>
      <c r="G83" s="11"/>
      <c r="H83" s="66"/>
      <c r="I83" s="29"/>
      <c r="J83" s="29"/>
      <c r="K83" s="29"/>
      <c r="L83" s="29"/>
      <c r="M83" s="29"/>
      <c r="N83" s="29"/>
    </row>
    <row r="84" spans="1:14" x14ac:dyDescent="0.3">
      <c r="B84" s="19" t="s">
        <v>3</v>
      </c>
      <c r="C84" s="70" t="s">
        <v>61</v>
      </c>
      <c r="D84" s="20"/>
      <c r="E84" s="20"/>
      <c r="F84" s="34" t="str">
        <f>IF($F$82="","",IF(AND($F$82&gt;=-0.79,$F$82&lt;-0.32),4,0))</f>
        <v/>
      </c>
      <c r="G84" s="11"/>
      <c r="H84" s="66"/>
      <c r="I84" s="29"/>
      <c r="J84" s="29"/>
      <c r="K84" s="29"/>
      <c r="L84" s="29"/>
      <c r="M84" s="29"/>
      <c r="N84" s="29"/>
    </row>
    <row r="85" spans="1:14" x14ac:dyDescent="0.3">
      <c r="B85" s="19" t="s">
        <v>4</v>
      </c>
      <c r="C85" s="70" t="s">
        <v>62</v>
      </c>
      <c r="D85" s="20"/>
      <c r="E85" s="20"/>
      <c r="F85" s="34" t="str">
        <f>IF($F$82="","",IF(AND($F$82&gt;=-0.32,$F$82&lt;0.18),2,0))</f>
        <v/>
      </c>
      <c r="G85" s="11"/>
      <c r="H85" s="66"/>
      <c r="I85" s="29"/>
      <c r="J85" s="29"/>
      <c r="K85" s="29"/>
      <c r="L85" s="29"/>
      <c r="M85" s="29"/>
      <c r="N85" s="29"/>
    </row>
    <row r="86" spans="1:14" x14ac:dyDescent="0.3">
      <c r="B86" s="19" t="s">
        <v>5</v>
      </c>
      <c r="C86" s="70" t="s">
        <v>63</v>
      </c>
      <c r="D86" s="20"/>
      <c r="E86" s="20"/>
      <c r="F86" s="34" t="str">
        <f>IF($F$82="","",IF(AND($F$82&gt;=0.19,$F$82&lt;0.82),1,0))</f>
        <v/>
      </c>
      <c r="G86" s="11"/>
      <c r="H86" s="66"/>
      <c r="I86" s="29"/>
      <c r="J86" s="29"/>
      <c r="K86" s="29"/>
      <c r="L86" s="29"/>
      <c r="M86" s="29"/>
      <c r="N86" s="29"/>
    </row>
    <row r="87" spans="1:14" x14ac:dyDescent="0.3">
      <c r="B87" s="19" t="s">
        <v>6</v>
      </c>
      <c r="C87" s="70" t="s">
        <v>64</v>
      </c>
      <c r="D87" s="20"/>
      <c r="E87" s="20"/>
      <c r="F87" s="34"/>
      <c r="G87" s="11"/>
      <c r="H87" s="66"/>
      <c r="I87" s="29"/>
      <c r="J87" s="29"/>
      <c r="K87" s="29"/>
      <c r="L87" s="29"/>
      <c r="M87" s="29"/>
      <c r="N87" s="29"/>
    </row>
    <row r="88" spans="1:14" ht="135.44999999999999" customHeight="1" x14ac:dyDescent="0.3">
      <c r="B88" s="35" t="s">
        <v>7</v>
      </c>
      <c r="C88" s="135" t="s">
        <v>132</v>
      </c>
      <c r="D88" s="136"/>
      <c r="E88" s="36"/>
      <c r="F88" s="14"/>
      <c r="G88" s="11" t="str">
        <f>IF(F88="", "Select a value from dropdown", "")</f>
        <v>Select a value from dropdown</v>
      </c>
      <c r="H88" s="66"/>
      <c r="I88" s="29"/>
      <c r="J88" s="29"/>
      <c r="K88" s="29"/>
      <c r="L88" s="29"/>
      <c r="M88" s="29"/>
      <c r="N88" s="29"/>
    </row>
    <row r="89" spans="1:14" ht="26.4" customHeight="1" x14ac:dyDescent="0.3">
      <c r="B89" s="204" t="s">
        <v>65</v>
      </c>
      <c r="C89" s="205"/>
      <c r="D89" s="41"/>
      <c r="E89" s="41"/>
      <c r="F89" s="67">
        <f>IF(SUM(F83:F88)&lt;0,0,SUM(F83:F88))</f>
        <v>0</v>
      </c>
      <c r="G89" s="27"/>
      <c r="H89" s="37"/>
      <c r="I89" s="29"/>
      <c r="J89" s="29"/>
      <c r="K89" s="29"/>
      <c r="L89" s="29"/>
      <c r="M89" s="29"/>
      <c r="N89" s="29"/>
    </row>
    <row r="90" spans="1:14" x14ac:dyDescent="0.3">
      <c r="B90" s="133" t="s">
        <v>13</v>
      </c>
      <c r="C90" s="134"/>
      <c r="D90" s="134"/>
      <c r="E90" s="134"/>
      <c r="F90" s="71"/>
      <c r="G90" s="27"/>
      <c r="H90" s="37"/>
      <c r="I90" s="29"/>
      <c r="J90" s="29"/>
      <c r="K90" s="29"/>
      <c r="L90" s="29"/>
      <c r="M90" s="29"/>
      <c r="N90" s="29"/>
    </row>
    <row r="91" spans="1:14" x14ac:dyDescent="0.3">
      <c r="B91" s="151" t="s">
        <v>55</v>
      </c>
      <c r="C91" s="152"/>
      <c r="D91" s="152"/>
      <c r="E91" s="152"/>
      <c r="F91" s="153"/>
      <c r="G91" s="27"/>
      <c r="H91" s="37"/>
      <c r="I91" s="29"/>
      <c r="J91" s="29"/>
      <c r="K91" s="29"/>
      <c r="L91" s="29"/>
      <c r="M91" s="29"/>
      <c r="N91" s="29"/>
    </row>
    <row r="92" spans="1:14" x14ac:dyDescent="0.3">
      <c r="B92" s="59"/>
      <c r="C92" s="59"/>
      <c r="D92" s="59"/>
      <c r="E92" s="59"/>
      <c r="F92" s="59"/>
      <c r="G92" s="45"/>
      <c r="H92" s="37"/>
      <c r="I92" s="29"/>
      <c r="J92" s="29"/>
      <c r="K92" s="29"/>
      <c r="L92" s="29"/>
      <c r="M92" s="29"/>
      <c r="N92" s="29"/>
    </row>
    <row r="93" spans="1:14" ht="27" customHeight="1" x14ac:dyDescent="0.3">
      <c r="B93" s="210" t="s">
        <v>66</v>
      </c>
      <c r="C93" s="211"/>
      <c r="D93" s="72"/>
      <c r="E93" s="72"/>
      <c r="F93" s="73">
        <f>IF(F89+F77+F69&gt;20,"Risk Failed",IF(F89+F77+F69&lt;0,0,(F89+F77+F69)))</f>
        <v>2</v>
      </c>
      <c r="G93" s="27" t="str">
        <f>IF(F93="Risk Failed","Total External Risk above 20","")</f>
        <v/>
      </c>
      <c r="H93" s="37"/>
      <c r="I93" s="29"/>
      <c r="J93" s="29"/>
      <c r="K93" s="29"/>
      <c r="L93" s="29"/>
      <c r="M93" s="29"/>
      <c r="N93" s="29"/>
    </row>
    <row r="94" spans="1:14" x14ac:dyDescent="0.3">
      <c r="B94" s="182" t="s">
        <v>47</v>
      </c>
      <c r="C94" s="183"/>
      <c r="D94" s="183"/>
      <c r="E94" s="183"/>
      <c r="F94" s="184"/>
      <c r="G94" s="27"/>
      <c r="H94" s="74"/>
      <c r="I94" s="29"/>
      <c r="J94" s="29"/>
      <c r="K94" s="29"/>
      <c r="L94" s="29"/>
      <c r="M94" s="29"/>
      <c r="N94" s="29"/>
    </row>
    <row r="95" spans="1:14" x14ac:dyDescent="0.3">
      <c r="B95" s="59"/>
      <c r="C95" s="59"/>
      <c r="D95" s="59"/>
      <c r="E95" s="59"/>
      <c r="F95" s="59"/>
      <c r="G95" s="45"/>
    </row>
    <row r="96" spans="1:14" ht="28.5" customHeight="1" x14ac:dyDescent="0.3">
      <c r="A96" s="75"/>
      <c r="B96" s="185" t="s">
        <v>127</v>
      </c>
      <c r="C96" s="186"/>
      <c r="D96" s="186"/>
      <c r="E96" s="186"/>
      <c r="F96" s="187"/>
      <c r="G96" s="76"/>
    </row>
    <row r="97" spans="2:7" ht="18.600000000000001" customHeight="1" x14ac:dyDescent="0.3">
      <c r="B97" s="77" t="s">
        <v>113</v>
      </c>
      <c r="C97" s="77"/>
      <c r="D97" s="77"/>
      <c r="E97" s="77"/>
      <c r="F97" s="77"/>
      <c r="G97" s="78"/>
    </row>
    <row r="98" spans="2:7" x14ac:dyDescent="0.3">
      <c r="B98" s="181"/>
      <c r="C98" s="181"/>
      <c r="D98" s="181"/>
      <c r="E98" s="181"/>
      <c r="F98" s="181"/>
      <c r="G98" s="27"/>
    </row>
    <row r="99" spans="2:7" x14ac:dyDescent="0.3">
      <c r="B99" s="198" t="s">
        <v>74</v>
      </c>
      <c r="C99" s="199"/>
      <c r="D99" s="199"/>
      <c r="E99" s="200"/>
      <c r="F99" s="79" t="s">
        <v>75</v>
      </c>
      <c r="G99" s="27"/>
    </row>
    <row r="100" spans="2:7" x14ac:dyDescent="0.3">
      <c r="B100" s="35" t="s">
        <v>2</v>
      </c>
      <c r="C100" s="31" t="s">
        <v>79</v>
      </c>
      <c r="D100" s="80"/>
      <c r="E100" s="81"/>
      <c r="F100" s="82">
        <f t="shared" ref="F100:F106" si="6">IF(D100=0, 0, IF(E100 ="", 0,E100*D100))</f>
        <v>0</v>
      </c>
      <c r="G100" s="11" t="str">
        <f>IF(D100="", "Select LS and Mitigation", IF(E100 ="", "Enter Mitigation Factor",""))</f>
        <v>Select LS and Mitigation</v>
      </c>
    </row>
    <row r="101" spans="2:7" x14ac:dyDescent="0.3">
      <c r="B101" s="35" t="s">
        <v>3</v>
      </c>
      <c r="C101" s="31" t="s">
        <v>80</v>
      </c>
      <c r="D101" s="80"/>
      <c r="E101" s="81"/>
      <c r="F101" s="82">
        <f t="shared" si="6"/>
        <v>0</v>
      </c>
      <c r="G101" s="11" t="str">
        <f t="shared" ref="G101:G106" si="7">IF(D101="", "Select LS and Mitigation", IF(E101 ="", "Enter Mitigation Factor",""))</f>
        <v>Select LS and Mitigation</v>
      </c>
    </row>
    <row r="102" spans="2:7" x14ac:dyDescent="0.3">
      <c r="B102" s="35" t="s">
        <v>4</v>
      </c>
      <c r="C102" s="31" t="s">
        <v>82</v>
      </c>
      <c r="D102" s="80"/>
      <c r="E102" s="81"/>
      <c r="F102" s="82">
        <f t="shared" si="6"/>
        <v>0</v>
      </c>
      <c r="G102" s="11" t="str">
        <f t="shared" si="7"/>
        <v>Select LS and Mitigation</v>
      </c>
    </row>
    <row r="103" spans="2:7" x14ac:dyDescent="0.3">
      <c r="B103" s="35" t="s">
        <v>5</v>
      </c>
      <c r="C103" s="31" t="s">
        <v>83</v>
      </c>
      <c r="D103" s="80"/>
      <c r="E103" s="81"/>
      <c r="F103" s="82">
        <f t="shared" si="6"/>
        <v>0</v>
      </c>
      <c r="G103" s="11" t="str">
        <f t="shared" si="7"/>
        <v>Select LS and Mitigation</v>
      </c>
    </row>
    <row r="104" spans="2:7" x14ac:dyDescent="0.3">
      <c r="B104" s="35" t="s">
        <v>6</v>
      </c>
      <c r="C104" s="31" t="s">
        <v>85</v>
      </c>
      <c r="D104" s="80"/>
      <c r="E104" s="81"/>
      <c r="F104" s="82">
        <f t="shared" si="6"/>
        <v>0</v>
      </c>
      <c r="G104" s="11" t="str">
        <f t="shared" si="7"/>
        <v>Select LS and Mitigation</v>
      </c>
    </row>
    <row r="105" spans="2:7" x14ac:dyDescent="0.3">
      <c r="B105" s="35" t="s">
        <v>7</v>
      </c>
      <c r="C105" s="31" t="s">
        <v>86</v>
      </c>
      <c r="D105" s="80"/>
      <c r="E105" s="81"/>
      <c r="F105" s="82">
        <f t="shared" si="6"/>
        <v>0</v>
      </c>
      <c r="G105" s="11" t="str">
        <f t="shared" si="7"/>
        <v>Select LS and Mitigation</v>
      </c>
    </row>
    <row r="106" spans="2:7" x14ac:dyDescent="0.3">
      <c r="B106" s="35" t="s">
        <v>25</v>
      </c>
      <c r="C106" s="31" t="s">
        <v>88</v>
      </c>
      <c r="D106" s="80"/>
      <c r="E106" s="81"/>
      <c r="F106" s="82">
        <f t="shared" si="6"/>
        <v>0</v>
      </c>
      <c r="G106" s="11" t="str">
        <f t="shared" si="7"/>
        <v>Select LS and Mitigation</v>
      </c>
    </row>
    <row r="107" spans="2:7" ht="23.4" customHeight="1" x14ac:dyDescent="0.3">
      <c r="B107" s="204" t="s">
        <v>90</v>
      </c>
      <c r="C107" s="205"/>
      <c r="D107" s="83"/>
      <c r="E107" s="83"/>
      <c r="F107" s="84">
        <f>SUM(F100:F106)</f>
        <v>0</v>
      </c>
      <c r="G107" s="85"/>
    </row>
    <row r="108" spans="2:7" x14ac:dyDescent="0.3">
      <c r="B108" s="136" t="s">
        <v>13</v>
      </c>
      <c r="C108" s="149"/>
      <c r="D108" s="149"/>
      <c r="E108" s="149"/>
      <c r="F108" s="150"/>
      <c r="G108" s="27"/>
    </row>
    <row r="109" spans="2:7" x14ac:dyDescent="0.3">
      <c r="B109" s="178" t="s">
        <v>47</v>
      </c>
      <c r="C109" s="179"/>
      <c r="D109" s="179"/>
      <c r="E109" s="179"/>
      <c r="F109" s="180"/>
      <c r="G109" s="27"/>
    </row>
    <row r="110" spans="2:7" ht="22.2" customHeight="1" x14ac:dyDescent="0.3">
      <c r="B110" s="136" t="s">
        <v>92</v>
      </c>
      <c r="C110" s="149"/>
      <c r="D110" s="149"/>
      <c r="E110" s="149"/>
      <c r="F110" s="150"/>
      <c r="G110" s="27"/>
    </row>
    <row r="111" spans="2:7" ht="21.6" customHeight="1" x14ac:dyDescent="0.3">
      <c r="B111" s="172" t="s">
        <v>96</v>
      </c>
      <c r="C111" s="173"/>
      <c r="D111" s="173"/>
      <c r="E111" s="173"/>
      <c r="F111" s="174"/>
      <c r="G111" s="27"/>
    </row>
    <row r="112" spans="2:7" x14ac:dyDescent="0.3">
      <c r="B112" s="59"/>
      <c r="C112" s="59"/>
      <c r="D112" s="59"/>
      <c r="E112" s="59"/>
      <c r="F112" s="59"/>
      <c r="G112" s="27"/>
    </row>
    <row r="113" spans="1:14" ht="33" customHeight="1" x14ac:dyDescent="0.3">
      <c r="A113" s="2"/>
      <c r="B113" s="190" t="s">
        <v>126</v>
      </c>
      <c r="C113" s="190"/>
      <c r="D113" s="190"/>
      <c r="E113" s="190"/>
      <c r="F113" s="190"/>
      <c r="G113" s="3"/>
      <c r="H113" s="37"/>
      <c r="I113" s="29"/>
      <c r="J113" s="29"/>
      <c r="K113" s="29"/>
      <c r="L113" s="29"/>
      <c r="M113" s="29"/>
      <c r="N113" s="29"/>
    </row>
    <row r="114" spans="1:14" ht="16.05" customHeight="1" x14ac:dyDescent="0.3">
      <c r="B114" s="29"/>
      <c r="C114" s="86"/>
      <c r="D114" s="86"/>
      <c r="E114" s="86"/>
      <c r="G114" s="27"/>
      <c r="H114" s="37"/>
      <c r="I114" s="29"/>
      <c r="J114" s="29"/>
      <c r="K114" s="29"/>
      <c r="L114" s="29"/>
      <c r="M114" s="29"/>
      <c r="N114" s="29"/>
    </row>
    <row r="115" spans="1:14" x14ac:dyDescent="0.3">
      <c r="B115" s="208" t="s">
        <v>99</v>
      </c>
      <c r="C115" s="209"/>
      <c r="D115" s="87"/>
      <c r="E115" s="87"/>
      <c r="F115" s="88" t="s">
        <v>100</v>
      </c>
      <c r="G115" s="27"/>
      <c r="H115" s="37"/>
      <c r="I115" s="29"/>
      <c r="J115" s="29"/>
      <c r="K115" s="29"/>
      <c r="L115" s="29"/>
      <c r="M115" s="29"/>
      <c r="N115" s="29"/>
    </row>
    <row r="116" spans="1:14" x14ac:dyDescent="0.3">
      <c r="B116" s="89" t="s">
        <v>2</v>
      </c>
      <c r="C116" s="90" t="s">
        <v>101</v>
      </c>
      <c r="D116" s="91"/>
      <c r="E116" s="91"/>
      <c r="F116" s="92">
        <f>F55</f>
        <v>0</v>
      </c>
      <c r="G116" s="49" t="str">
        <f>IF(F116="Risk Failed","Total Internal Risk above 35","")</f>
        <v/>
      </c>
      <c r="H116" s="37"/>
      <c r="I116" s="29"/>
      <c r="J116" s="29"/>
      <c r="K116" s="29"/>
      <c r="L116" s="29"/>
      <c r="M116" s="29"/>
      <c r="N116" s="29"/>
    </row>
    <row r="117" spans="1:14" x14ac:dyDescent="0.3">
      <c r="B117" s="89" t="s">
        <v>3</v>
      </c>
      <c r="C117" s="90" t="s">
        <v>102</v>
      </c>
      <c r="D117" s="91"/>
      <c r="E117" s="91"/>
      <c r="F117" s="92">
        <f>F93</f>
        <v>2</v>
      </c>
      <c r="G117" s="49" t="str">
        <f>IF(F117="Risk Failed","Total External Risk above 20","")</f>
        <v/>
      </c>
      <c r="H117" s="37"/>
      <c r="I117" s="29"/>
      <c r="J117" s="29"/>
      <c r="K117" s="29"/>
      <c r="L117" s="29"/>
      <c r="M117" s="29"/>
      <c r="N117" s="29"/>
    </row>
    <row r="118" spans="1:14" x14ac:dyDescent="0.3">
      <c r="B118" s="89" t="s">
        <v>4</v>
      </c>
      <c r="C118" s="90" t="s">
        <v>103</v>
      </c>
      <c r="D118" s="91"/>
      <c r="E118" s="91"/>
      <c r="F118" s="34">
        <f>F107</f>
        <v>0</v>
      </c>
      <c r="G118" s="49" t="str">
        <f>IF(F118="Risk Failed","Total Natural Risk above 35","")</f>
        <v/>
      </c>
      <c r="H118" s="37"/>
      <c r="I118" s="29"/>
      <c r="J118" s="29"/>
      <c r="K118" s="29"/>
      <c r="L118" s="29"/>
      <c r="M118" s="29"/>
      <c r="N118" s="29"/>
    </row>
    <row r="119" spans="1:14" x14ac:dyDescent="0.3">
      <c r="B119" s="93" t="s">
        <v>104</v>
      </c>
      <c r="C119" s="94"/>
      <c r="D119" s="95"/>
      <c r="E119" s="96"/>
      <c r="F119" s="97">
        <f>IF(OR(F116="Risk Failed",F117="Risk Failed",F118="Risk Failed"),"Risk Failed",IF(SUM(F116:F118)&lt;10,10,IF((ROUNDUP(SUM(F116:F118)&gt;60,0)),"Risk Failed",(ROUNDUP(SUM(F116:F118),0)))))</f>
        <v>10</v>
      </c>
      <c r="G119" s="49" t="str">
        <f>IF(F119="Risk Failed","Overall rating greater than 60","")</f>
        <v/>
      </c>
      <c r="H119" s="37"/>
      <c r="I119" s="29"/>
      <c r="J119" s="29"/>
      <c r="K119" s="29"/>
      <c r="L119" s="29"/>
      <c r="M119" s="29"/>
      <c r="N119" s="29"/>
    </row>
    <row r="120" spans="1:14" x14ac:dyDescent="0.3">
      <c r="B120" s="133" t="s">
        <v>105</v>
      </c>
      <c r="C120" s="134"/>
      <c r="D120" s="134"/>
      <c r="E120" s="98"/>
      <c r="F120" s="99"/>
      <c r="G120" s="27"/>
      <c r="H120" s="37"/>
      <c r="I120" s="29"/>
      <c r="J120" s="29"/>
      <c r="K120" s="29"/>
      <c r="L120" s="29"/>
      <c r="M120" s="29"/>
      <c r="N120" s="29"/>
    </row>
    <row r="121" spans="1:14" x14ac:dyDescent="0.3">
      <c r="B121" s="133" t="s">
        <v>106</v>
      </c>
      <c r="C121" s="134"/>
      <c r="D121" s="134"/>
      <c r="E121" s="42"/>
      <c r="F121" s="43"/>
      <c r="G121" s="27"/>
      <c r="H121" s="37"/>
      <c r="I121" s="29"/>
      <c r="J121" s="29"/>
      <c r="K121" s="29"/>
      <c r="L121" s="29"/>
      <c r="M121" s="29"/>
      <c r="N121" s="29"/>
    </row>
    <row r="122" spans="1:14" x14ac:dyDescent="0.3">
      <c r="B122" s="188" t="s">
        <v>107</v>
      </c>
      <c r="C122" s="189"/>
      <c r="D122" s="189"/>
      <c r="E122" s="100"/>
      <c r="F122" s="101"/>
      <c r="G122" s="27"/>
      <c r="H122" s="37"/>
      <c r="I122" s="29"/>
      <c r="J122" s="29"/>
      <c r="K122" s="29"/>
      <c r="L122" s="29"/>
      <c r="M122" s="29"/>
      <c r="N122" s="29"/>
    </row>
    <row r="123" spans="1:14" x14ac:dyDescent="0.3">
      <c r="B123" s="23" t="s">
        <v>108</v>
      </c>
      <c r="C123" s="102"/>
      <c r="D123" s="41"/>
      <c r="E123" s="41"/>
      <c r="F123" s="103">
        <f>F119/100</f>
        <v>0.1</v>
      </c>
      <c r="G123" s="27"/>
      <c r="H123" s="66"/>
      <c r="I123" s="29"/>
      <c r="J123" s="29"/>
      <c r="K123" s="29"/>
      <c r="L123" s="29"/>
      <c r="M123" s="29"/>
      <c r="N123" s="29"/>
    </row>
    <row r="124" spans="1:14" x14ac:dyDescent="0.3">
      <c r="B124" s="104" t="s">
        <v>109</v>
      </c>
      <c r="C124" s="105"/>
      <c r="D124" s="106"/>
      <c r="E124" s="106"/>
      <c r="F124" s="14"/>
      <c r="G124" s="11" t="str">
        <f>IF(F124="", "Input a value", "")</f>
        <v>Input a value</v>
      </c>
      <c r="H124" s="66"/>
      <c r="I124" s="29"/>
      <c r="J124" s="29"/>
      <c r="K124" s="29"/>
      <c r="L124" s="29"/>
      <c r="M124" s="29"/>
      <c r="N124" s="29"/>
    </row>
    <row r="125" spans="1:14" ht="31.05" customHeight="1" x14ac:dyDescent="0.3">
      <c r="B125" s="166" t="s">
        <v>128</v>
      </c>
      <c r="C125" s="167"/>
      <c r="D125" s="167"/>
      <c r="E125" s="168"/>
      <c r="F125" s="107">
        <f>IF(F119="Risk Failed","Risk Failed",F123*F124)</f>
        <v>0</v>
      </c>
      <c r="G125" s="27"/>
      <c r="H125" s="29"/>
      <c r="I125" s="86"/>
      <c r="J125" s="86"/>
      <c r="K125" s="86"/>
      <c r="L125" s="86"/>
      <c r="M125" s="86"/>
      <c r="N125" s="86"/>
    </row>
  </sheetData>
  <sheetProtection algorithmName="SHA-512" hashValue="HpA/Vvt/jfNaWgQtDsDNdltHZHpVJfaZEpSk+bWwJZGbjjUI1UMfXKvjqbX++Gk40Z+XaIk9t9oNROLwinobRQ==" saltValue="k67eCD22kpC8nm2Pb3iZSw==" spinCount="100000" sheet="1" objects="1" scenarios="1"/>
  <mergeCells count="89">
    <mergeCell ref="B52:C52"/>
    <mergeCell ref="B55:C55"/>
    <mergeCell ref="B77:C77"/>
    <mergeCell ref="B115:C115"/>
    <mergeCell ref="B109:F109"/>
    <mergeCell ref="B110:F110"/>
    <mergeCell ref="B89:C89"/>
    <mergeCell ref="B93:C93"/>
    <mergeCell ref="B107:C107"/>
    <mergeCell ref="C12:D12"/>
    <mergeCell ref="B2:F2"/>
    <mergeCell ref="B99:E99"/>
    <mergeCell ref="C7:D7"/>
    <mergeCell ref="C8:D8"/>
    <mergeCell ref="C9:D9"/>
    <mergeCell ref="C10:D10"/>
    <mergeCell ref="C11:D11"/>
    <mergeCell ref="B16:F16"/>
    <mergeCell ref="C17:D17"/>
    <mergeCell ref="C18:D18"/>
    <mergeCell ref="C19:D19"/>
    <mergeCell ref="C20:D20"/>
    <mergeCell ref="C34:D34"/>
    <mergeCell ref="C21:D21"/>
    <mergeCell ref="C22:D22"/>
    <mergeCell ref="C23:D23"/>
    <mergeCell ref="C24:D24"/>
    <mergeCell ref="C25:D25"/>
    <mergeCell ref="C26:D26"/>
    <mergeCell ref="C27:D27"/>
    <mergeCell ref="C48:D48"/>
    <mergeCell ref="C35:D35"/>
    <mergeCell ref="C36:D36"/>
    <mergeCell ref="C37:D37"/>
    <mergeCell ref="C38:D38"/>
    <mergeCell ref="C39:D39"/>
    <mergeCell ref="C40:D40"/>
    <mergeCell ref="C41:D41"/>
    <mergeCell ref="B44:F44"/>
    <mergeCell ref="B46:F46"/>
    <mergeCell ref="C47:D47"/>
    <mergeCell ref="B125:E125"/>
    <mergeCell ref="B6:F6"/>
    <mergeCell ref="B14:F14"/>
    <mergeCell ref="B13:E13"/>
    <mergeCell ref="B29:F29"/>
    <mergeCell ref="B43:F43"/>
    <mergeCell ref="B111:F111"/>
    <mergeCell ref="B98:F98"/>
    <mergeCell ref="B94:F94"/>
    <mergeCell ref="B96:F96"/>
    <mergeCell ref="B122:D122"/>
    <mergeCell ref="B113:F113"/>
    <mergeCell ref="C62:D62"/>
    <mergeCell ref="C49:D49"/>
    <mergeCell ref="C50:D50"/>
    <mergeCell ref="C32:D32"/>
    <mergeCell ref="B4:F4"/>
    <mergeCell ref="B70:F70"/>
    <mergeCell ref="B78:F78"/>
    <mergeCell ref="B108:F108"/>
    <mergeCell ref="B79:F79"/>
    <mergeCell ref="B81:F81"/>
    <mergeCell ref="C88:D88"/>
    <mergeCell ref="B91:F91"/>
    <mergeCell ref="B71:F71"/>
    <mergeCell ref="B73:F73"/>
    <mergeCell ref="C74:D74"/>
    <mergeCell ref="C75:D75"/>
    <mergeCell ref="C51:D51"/>
    <mergeCell ref="B53:F53"/>
    <mergeCell ref="B31:F31"/>
    <mergeCell ref="C33:D33"/>
    <mergeCell ref="G56:H56"/>
    <mergeCell ref="B69:D69"/>
    <mergeCell ref="B90:E90"/>
    <mergeCell ref="B120:D120"/>
    <mergeCell ref="B121:D121"/>
    <mergeCell ref="C76:D76"/>
    <mergeCell ref="C63:D63"/>
    <mergeCell ref="C64:D64"/>
    <mergeCell ref="C65:D65"/>
    <mergeCell ref="C66:D66"/>
    <mergeCell ref="C67:D67"/>
    <mergeCell ref="C68:D68"/>
    <mergeCell ref="B56:F56"/>
    <mergeCell ref="B58:F58"/>
    <mergeCell ref="B60:F60"/>
    <mergeCell ref="C61:D61"/>
  </mergeCells>
  <dataValidations count="5">
    <dataValidation type="list" allowBlank="1" showInputMessage="1" showErrorMessage="1" sqref="F18" xr:uid="{9782C142-6A9E-4052-B99E-19526CBEC06E}">
      <formula1>$B$23:$B$27</formula1>
    </dataValidation>
    <dataValidation type="list" allowBlank="1" showInputMessage="1" showErrorMessage="1" sqref="F17" xr:uid="{643F38BC-C97A-4FDB-AF67-C4121D542CF1}">
      <formula1>$B$19:$B$22</formula1>
    </dataValidation>
    <dataValidation type="list" allowBlank="1" showInputMessage="1" showErrorMessage="1" sqref="F32" xr:uid="{EDB9EE8C-E862-42B9-9755-747025CFA438}">
      <formula1>$B$33:$B$38</formula1>
    </dataValidation>
    <dataValidation operator="equal" allowBlank="1" showInputMessage="1" showErrorMessage="1" sqref="F33:F38" xr:uid="{43652CBC-FD81-45F5-8D4B-F6A2A5760EC6}"/>
    <dataValidation type="list" allowBlank="1" showInputMessage="1" showErrorMessage="1" sqref="F61" xr:uid="{D9456056-97B4-4159-B816-5B3D98CE2059}">
      <formula1>$O$61:$O$62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1]!Reset">
                <anchor moveWithCells="1" sizeWithCells="1">
                  <from>
                    <xdr:col>6</xdr:col>
                    <xdr:colOff>190500</xdr:colOff>
                    <xdr:row>124</xdr:row>
                    <xdr:rowOff>22860</xdr:rowOff>
                  </from>
                  <to>
                    <xdr:col>7</xdr:col>
                    <xdr:colOff>0</xdr:colOff>
                    <xdr:row>125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93C8D65E-C412-41FE-9C37-7F04F12CE08B}">
          <x14:formula1>
            <xm:f>Lists!$B$2:$B$3</xm:f>
          </x14:formula1>
          <xm:sqref>F27 F39:F40 F88 F67:F68 F11:F12</xm:sqref>
        </x14:dataValidation>
        <x14:dataValidation type="list" allowBlank="1" showInputMessage="1" showErrorMessage="1" xr:uid="{A0F36AE0-7D5B-4BD9-8E2F-39163EECFE39}">
          <x14:formula1>
            <xm:f>Lists!$D$2:$D$3</xm:f>
          </x14:formula1>
          <xm:sqref>F47 F49</xm:sqref>
        </x14:dataValidation>
        <x14:dataValidation type="list" operator="equal" allowBlank="1" showInputMessage="1" showErrorMessage="1" xr:uid="{4024B3AA-E54C-488C-A43E-676FFF2D9392}">
          <x14:formula1>
            <xm:f>Lists!$C$2:$C$3</xm:f>
          </x14:formula1>
          <xm:sqref>F41</xm:sqref>
        </x14:dataValidation>
        <x14:dataValidation type="list" allowBlank="1" showInputMessage="1" showErrorMessage="1" xr:uid="{A2FA00D4-267F-4383-9BF2-43E3D5A9B11B}">
          <x14:formula1>
            <xm:f>Lists!$H$2:$H$7</xm:f>
          </x14:formula1>
          <xm:sqref>D100:D106</xm:sqref>
        </x14:dataValidation>
        <x14:dataValidation type="list" allowBlank="1" showInputMessage="1" showErrorMessage="1" xr:uid="{9A45EEE4-026A-46B3-AA6A-48EEFECE5534}">
          <x14:formula1>
            <xm:f>Lists!$G$2:$G$3</xm:f>
          </x14:formula1>
          <xm:sqref>F76</xm:sqref>
        </x14:dataValidation>
        <x14:dataValidation type="list" allowBlank="1" showInputMessage="1" showErrorMessage="1" xr:uid="{1014DB5C-40BF-4933-A300-0306FDE359F4}">
          <x14:formula1>
            <xm:f>Lists!$F$2:$F$3</xm:f>
          </x14:formula1>
          <xm:sqref>F65:F66 F75</xm:sqref>
        </x14:dataValidation>
        <x14:dataValidation type="list" allowBlank="1" showInputMessage="1" showErrorMessage="1" xr:uid="{29CE4D8E-EED8-4767-AF02-F74A5C2CDF5C}">
          <x14:formula1>
            <xm:f>Lists!$E$2:$E$3</xm:f>
          </x14:formula1>
          <xm:sqref>F64 F74</xm:sqref>
        </x14:dataValidation>
        <x14:dataValidation type="list" allowBlank="1" showInputMessage="1" showErrorMessage="1" xr:uid="{5CB7BA70-BDC6-4161-90A9-F96C67C3EE40}">
          <x14:formula1>
            <xm:f>Lists!$I$2:$I$4</xm:f>
          </x14:formula1>
          <xm:sqref>E100:E106</xm:sqref>
        </x14:dataValidation>
        <x14:dataValidation type="list" allowBlank="1" showInputMessage="1" showErrorMessage="1" xr:uid="{79A488F9-3EA2-46E0-8B64-8CDD63017708}">
          <x14:formula1>
            <xm:f>Lists!$A$2:$A$3</xm:f>
          </x14:formula1>
          <xm:sqref>F7:F10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14F3D-4190-4CB1-8620-F5EB009005ED}">
  <dimension ref="A2:I21"/>
  <sheetViews>
    <sheetView workbookViewId="0"/>
  </sheetViews>
  <sheetFormatPr defaultColWidth="0" defaultRowHeight="20.399999999999999" x14ac:dyDescent="0.7"/>
  <cols>
    <col min="1" max="1" width="3.6640625" style="109" customWidth="1"/>
    <col min="2" max="2" width="3" style="109" customWidth="1"/>
    <col min="3" max="3" width="33.88671875" style="109" customWidth="1"/>
    <col min="4" max="7" width="20.6640625" style="109" customWidth="1"/>
    <col min="8" max="8" width="22.6640625" style="109" customWidth="1"/>
    <col min="9" max="9" width="8.88671875" style="109" customWidth="1"/>
    <col min="10" max="16384" width="8.88671875" style="109" hidden="1"/>
  </cols>
  <sheetData>
    <row r="2" spans="2:8" x14ac:dyDescent="0.7">
      <c r="B2" s="108"/>
      <c r="D2" s="234" t="s">
        <v>67</v>
      </c>
      <c r="E2" s="235"/>
      <c r="F2" s="235"/>
      <c r="G2" s="235"/>
      <c r="H2" s="236"/>
    </row>
    <row r="3" spans="2:8" x14ac:dyDescent="0.7">
      <c r="B3" s="237"/>
      <c r="C3" s="237"/>
      <c r="D3" s="238" t="s">
        <v>68</v>
      </c>
      <c r="E3" s="239"/>
      <c r="F3" s="239"/>
      <c r="G3" s="239"/>
      <c r="H3" s="240"/>
    </row>
    <row r="4" spans="2:8" x14ac:dyDescent="0.7">
      <c r="B4" s="237"/>
      <c r="C4" s="237"/>
      <c r="D4" s="241" t="s">
        <v>69</v>
      </c>
      <c r="E4" s="242" t="s">
        <v>70</v>
      </c>
      <c r="F4" s="242" t="s">
        <v>71</v>
      </c>
      <c r="G4" s="242" t="s">
        <v>72</v>
      </c>
      <c r="H4" s="243" t="s">
        <v>73</v>
      </c>
    </row>
    <row r="5" spans="2:8" ht="37.799999999999997" customHeight="1" x14ac:dyDescent="0.7">
      <c r="B5" s="237"/>
      <c r="C5" s="237"/>
      <c r="D5" s="241"/>
      <c r="E5" s="242"/>
      <c r="F5" s="242"/>
      <c r="G5" s="242"/>
      <c r="H5" s="243"/>
    </row>
    <row r="6" spans="2:8" x14ac:dyDescent="0.7">
      <c r="B6" s="229" t="s">
        <v>76</v>
      </c>
      <c r="C6" s="232" t="s">
        <v>77</v>
      </c>
      <c r="D6" s="223" t="s">
        <v>78</v>
      </c>
      <c r="E6" s="223">
        <v>30</v>
      </c>
      <c r="F6" s="223">
        <v>20</v>
      </c>
      <c r="G6" s="223">
        <v>5</v>
      </c>
      <c r="H6" s="224">
        <v>0</v>
      </c>
    </row>
    <row r="7" spans="2:8" x14ac:dyDescent="0.7">
      <c r="B7" s="230"/>
      <c r="C7" s="225"/>
      <c r="D7" s="223"/>
      <c r="E7" s="223"/>
      <c r="F7" s="223"/>
      <c r="G7" s="223"/>
      <c r="H7" s="224"/>
    </row>
    <row r="8" spans="2:8" x14ac:dyDescent="0.7">
      <c r="B8" s="230"/>
      <c r="C8" s="225" t="s">
        <v>81</v>
      </c>
      <c r="D8" s="223">
        <v>30</v>
      </c>
      <c r="E8" s="223">
        <v>20</v>
      </c>
      <c r="F8" s="223">
        <v>5</v>
      </c>
      <c r="G8" s="223">
        <v>2</v>
      </c>
      <c r="H8" s="224">
        <v>0</v>
      </c>
    </row>
    <row r="9" spans="2:8" ht="25.05" customHeight="1" x14ac:dyDescent="0.7">
      <c r="B9" s="230"/>
      <c r="C9" s="225"/>
      <c r="D9" s="223"/>
      <c r="E9" s="223"/>
      <c r="F9" s="223"/>
      <c r="G9" s="223"/>
      <c r="H9" s="224"/>
    </row>
    <row r="10" spans="2:8" x14ac:dyDescent="0.7">
      <c r="B10" s="230"/>
      <c r="C10" s="225" t="s">
        <v>84</v>
      </c>
      <c r="D10" s="233">
        <v>20</v>
      </c>
      <c r="E10" s="223">
        <v>5</v>
      </c>
      <c r="F10" s="223">
        <v>2</v>
      </c>
      <c r="G10" s="223">
        <v>1</v>
      </c>
      <c r="H10" s="224">
        <v>0</v>
      </c>
    </row>
    <row r="11" spans="2:8" x14ac:dyDescent="0.7">
      <c r="B11" s="230"/>
      <c r="C11" s="225"/>
      <c r="D11" s="233"/>
      <c r="E11" s="223"/>
      <c r="F11" s="223"/>
      <c r="G11" s="223"/>
      <c r="H11" s="224"/>
    </row>
    <row r="12" spans="2:8" ht="37.200000000000003" customHeight="1" x14ac:dyDescent="0.7">
      <c r="B12" s="230"/>
      <c r="C12" s="112" t="s">
        <v>87</v>
      </c>
      <c r="D12" s="110">
        <v>5</v>
      </c>
      <c r="E12" s="110">
        <v>2</v>
      </c>
      <c r="F12" s="110">
        <v>1</v>
      </c>
      <c r="G12" s="110">
        <v>1</v>
      </c>
      <c r="H12" s="111">
        <v>0</v>
      </c>
    </row>
    <row r="13" spans="2:8" ht="38.549999999999997" customHeight="1" x14ac:dyDescent="0.7">
      <c r="B13" s="230"/>
      <c r="C13" s="225" t="s">
        <v>89</v>
      </c>
      <c r="D13" s="223">
        <v>2</v>
      </c>
      <c r="E13" s="223">
        <v>1</v>
      </c>
      <c r="F13" s="223">
        <v>1</v>
      </c>
      <c r="G13" s="223">
        <v>0</v>
      </c>
      <c r="H13" s="224">
        <v>0</v>
      </c>
    </row>
    <row r="14" spans="2:8" x14ac:dyDescent="0.7">
      <c r="B14" s="230"/>
      <c r="C14" s="226"/>
      <c r="D14" s="227"/>
      <c r="E14" s="227"/>
      <c r="F14" s="227"/>
      <c r="G14" s="227"/>
      <c r="H14" s="228"/>
    </row>
    <row r="15" spans="2:8" ht="19.95" customHeight="1" x14ac:dyDescent="0.7">
      <c r="B15" s="231"/>
      <c r="C15" s="113" t="s">
        <v>91</v>
      </c>
      <c r="D15" s="114">
        <v>0</v>
      </c>
      <c r="E15" s="114">
        <v>0</v>
      </c>
      <c r="F15" s="114">
        <v>0</v>
      </c>
      <c r="G15" s="114">
        <v>0</v>
      </c>
      <c r="H15" s="115">
        <v>0</v>
      </c>
    </row>
    <row r="16" spans="2:8" x14ac:dyDescent="0.7">
      <c r="B16" s="116"/>
      <c r="C16" s="117"/>
      <c r="D16" s="118"/>
      <c r="E16" s="118"/>
      <c r="F16" s="118"/>
      <c r="G16" s="118"/>
      <c r="H16" s="118"/>
    </row>
    <row r="17" spans="2:8" x14ac:dyDescent="0.7">
      <c r="B17" s="116"/>
      <c r="C17" s="212" t="s">
        <v>93</v>
      </c>
      <c r="D17" s="213"/>
      <c r="E17" s="213"/>
      <c r="F17" s="213"/>
      <c r="G17" s="213"/>
      <c r="H17" s="214"/>
    </row>
    <row r="18" spans="2:8" x14ac:dyDescent="0.7">
      <c r="B18" s="116"/>
      <c r="C18" s="221" t="s">
        <v>94</v>
      </c>
      <c r="D18" s="222"/>
      <c r="E18" s="222"/>
      <c r="F18" s="222"/>
      <c r="G18" s="222"/>
      <c r="H18" s="120">
        <v>0.5</v>
      </c>
    </row>
    <row r="19" spans="2:8" x14ac:dyDescent="0.7">
      <c r="B19" s="116"/>
      <c r="C19" s="121" t="s">
        <v>95</v>
      </c>
      <c r="D19" s="122"/>
      <c r="E19" s="123"/>
      <c r="F19" s="119"/>
      <c r="G19" s="119"/>
      <c r="H19" s="120">
        <v>0.5</v>
      </c>
    </row>
    <row r="20" spans="2:8" x14ac:dyDescent="0.7">
      <c r="B20" s="116"/>
      <c r="C20" s="215" t="s">
        <v>97</v>
      </c>
      <c r="D20" s="216"/>
      <c r="E20" s="216"/>
      <c r="F20" s="216"/>
      <c r="G20" s="217"/>
      <c r="H20" s="120">
        <v>0.25</v>
      </c>
    </row>
    <row r="21" spans="2:8" x14ac:dyDescent="0.7">
      <c r="B21" s="116"/>
      <c r="C21" s="218" t="s">
        <v>98</v>
      </c>
      <c r="D21" s="219"/>
      <c r="E21" s="219"/>
      <c r="F21" s="219"/>
      <c r="G21" s="220"/>
      <c r="H21" s="124">
        <v>1</v>
      </c>
    </row>
  </sheetData>
  <sheetProtection algorithmName="SHA-512" hashValue="9/+eWMTTaUTzsijfvec/4XcMVQzBQjFEy9mUtiSsYhpxkPE/5kvKhkY/9bDANDJ9En+CM3fqOHJv/3h9xzFI9Q==" saltValue="isIVk3vPUBM6q5egboDVUA==" spinCount="100000" sheet="1" objects="1" scenarios="1"/>
  <mergeCells count="37">
    <mergeCell ref="D2:H2"/>
    <mergeCell ref="B3:C5"/>
    <mergeCell ref="D3:H3"/>
    <mergeCell ref="D4:D5"/>
    <mergeCell ref="E4:E5"/>
    <mergeCell ref="F4:F5"/>
    <mergeCell ref="G4:G5"/>
    <mergeCell ref="H4:H5"/>
    <mergeCell ref="B6:B15"/>
    <mergeCell ref="C6:C7"/>
    <mergeCell ref="D6:D7"/>
    <mergeCell ref="E6:E7"/>
    <mergeCell ref="F6:F7"/>
    <mergeCell ref="C10:C11"/>
    <mergeCell ref="D10:D11"/>
    <mergeCell ref="E10:E11"/>
    <mergeCell ref="F10:F11"/>
    <mergeCell ref="H6:H7"/>
    <mergeCell ref="C8:C9"/>
    <mergeCell ref="D8:D9"/>
    <mergeCell ref="E8:E9"/>
    <mergeCell ref="F8:F9"/>
    <mergeCell ref="G8:G9"/>
    <mergeCell ref="H8:H9"/>
    <mergeCell ref="G6:G7"/>
    <mergeCell ref="C17:H17"/>
    <mergeCell ref="C20:G20"/>
    <mergeCell ref="C21:G21"/>
    <mergeCell ref="C18:G18"/>
    <mergeCell ref="G10:G11"/>
    <mergeCell ref="H10:H11"/>
    <mergeCell ref="C13:C14"/>
    <mergeCell ref="D13:D14"/>
    <mergeCell ref="E13:E14"/>
    <mergeCell ref="F13:F14"/>
    <mergeCell ref="G13:G14"/>
    <mergeCell ref="H13:H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F24C-24BB-4F01-99FE-F1746DDAF830}">
  <dimension ref="A2:I6"/>
  <sheetViews>
    <sheetView workbookViewId="0">
      <selection activeCell="H7" sqref="H7"/>
    </sheetView>
  </sheetViews>
  <sheetFormatPr defaultRowHeight="14.4" x14ac:dyDescent="0.3"/>
  <sheetData>
    <row r="2" spans="1:9" x14ac:dyDescent="0.3">
      <c r="A2">
        <v>0</v>
      </c>
      <c r="B2">
        <v>0</v>
      </c>
      <c r="C2">
        <v>0</v>
      </c>
      <c r="D2" t="s">
        <v>111</v>
      </c>
      <c r="E2">
        <v>0</v>
      </c>
      <c r="F2">
        <v>0</v>
      </c>
      <c r="G2">
        <v>0</v>
      </c>
      <c r="H2">
        <v>0</v>
      </c>
      <c r="I2">
        <v>0.25</v>
      </c>
    </row>
    <row r="3" spans="1:9" x14ac:dyDescent="0.3">
      <c r="A3">
        <v>2</v>
      </c>
      <c r="B3">
        <v>-2</v>
      </c>
      <c r="C3">
        <v>-8</v>
      </c>
      <c r="D3" t="s">
        <v>112</v>
      </c>
      <c r="E3">
        <v>10</v>
      </c>
      <c r="F3">
        <v>5</v>
      </c>
      <c r="G3">
        <v>-5</v>
      </c>
      <c r="H3">
        <v>1</v>
      </c>
      <c r="I3">
        <v>0.5</v>
      </c>
    </row>
    <row r="4" spans="1:9" x14ac:dyDescent="0.3">
      <c r="H4">
        <v>2</v>
      </c>
      <c r="I4">
        <v>1</v>
      </c>
    </row>
    <row r="5" spans="1:9" x14ac:dyDescent="0.3">
      <c r="H5">
        <v>5</v>
      </c>
    </row>
    <row r="6" spans="1:9" x14ac:dyDescent="0.3">
      <c r="H6">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171f0a3-1320-4216-8658-78482218ef3c" xsi:nil="true"/>
    <lcf76f155ced4ddcb4097134ff3c332f xmlns="6fc90d01-e02c-4052-924b-cee46ca34dbe">
      <Terms xmlns="http://schemas.microsoft.com/office/infopath/2007/PartnerControls"/>
    </lcf76f155ced4ddcb4097134ff3c332f>
    <MediaLengthInSeconds xmlns="6fc90d01-e02c-4052-924b-cee46ca34db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B074FDA90E8B44AEFC7D2E643BCA83" ma:contentTypeVersion="13" ma:contentTypeDescription="Create a new document." ma:contentTypeScope="" ma:versionID="f3e85de75e88449a6a85736f04ad5de5">
  <xsd:schema xmlns:xsd="http://www.w3.org/2001/XMLSchema" xmlns:xs="http://www.w3.org/2001/XMLSchema" xmlns:p="http://schemas.microsoft.com/office/2006/metadata/properties" xmlns:ns2="6fc90d01-e02c-4052-924b-cee46ca34dbe" xmlns:ns3="5171f0a3-1320-4216-8658-78482218ef3c" targetNamespace="http://schemas.microsoft.com/office/2006/metadata/properties" ma:root="true" ma:fieldsID="2fe001c70723bf8562247d2b06a05bef" ns2:_="" ns3:_="">
    <xsd:import namespace="6fc90d01-e02c-4052-924b-cee46ca34dbe"/>
    <xsd:import namespace="5171f0a3-1320-4216-8658-78482218ef3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90d01-e02c-4052-924b-cee46ca34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ce482b6-cd83-4044-a9ba-587162e7af8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1f0a3-1320-4216-8658-78482218ef3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d8f3d9e-73d2-40f0-8e8d-8d8bba259596}" ma:internalName="TaxCatchAll" ma:showField="CatchAllData" ma:web="5171f0a3-1320-4216-8658-78482218ef3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D275AE-79EE-42CE-941E-603DF4A92A06}">
  <ds:schemaRefs>
    <ds:schemaRef ds:uri="http://schemas.microsoft.com/office/2006/metadata/properties"/>
    <ds:schemaRef ds:uri="http://schemas.microsoft.com/office/infopath/2007/PartnerControls"/>
    <ds:schemaRef ds:uri="6ce957d4-c462-4010-9441-55434a12ee0d"/>
    <ds:schemaRef ds:uri="3d5e9744-0208-459f-a882-cdb7f91782c6"/>
    <ds:schemaRef ds:uri="5171f0a3-1320-4216-8658-78482218ef3c"/>
    <ds:schemaRef ds:uri="6fc90d01-e02c-4052-924b-cee46ca34dbe"/>
  </ds:schemaRefs>
</ds:datastoreItem>
</file>

<file path=customXml/itemProps2.xml><?xml version="1.0" encoding="utf-8"?>
<ds:datastoreItem xmlns:ds="http://schemas.openxmlformats.org/officeDocument/2006/customXml" ds:itemID="{B5FF84B2-D5C0-42AA-A1EE-2B12182DB1C0}">
  <ds:schemaRefs>
    <ds:schemaRef ds:uri="http://schemas.microsoft.com/sharepoint/v3/contenttype/forms"/>
  </ds:schemaRefs>
</ds:datastoreItem>
</file>

<file path=customXml/itemProps3.xml><?xml version="1.0" encoding="utf-8"?>
<ds:datastoreItem xmlns:ds="http://schemas.openxmlformats.org/officeDocument/2006/customXml" ds:itemID="{8A1C85BC-81A1-4AF8-BF3C-C0FAF39E8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90d01-e02c-4052-924b-cee46ca34dbe"/>
    <ds:schemaRef ds:uri="5171f0a3-1320-4216-8658-78482218ef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Introduction</vt:lpstr>
      <vt:lpstr>Risk Tool v1.0 - Template</vt:lpstr>
      <vt:lpstr>Natural Risk Score</vt:lpstr>
      <vt:lpstr>Lists</vt:lpstr>
      <vt:lpstr>CE</vt:lpstr>
      <vt:lpstr>F</vt:lpstr>
      <vt:lpstr>FV</vt:lpstr>
      <vt:lpstr>G</vt:lpstr>
      <vt:lpstr>LT</vt:lpstr>
      <vt:lpstr>OC</vt:lpstr>
      <vt:lpstr>OtNat1</vt:lpstr>
      <vt:lpstr>OtNat2</vt:lpstr>
      <vt:lpstr>OtNat3</vt:lpstr>
      <vt:lpstr>PC</vt:lpstr>
      <vt:lpstr>PD</vt:lpstr>
      <vt:lpstr>PL</vt:lpstr>
      <vt:lpstr>PM</vt:lpstr>
      <vt:lpst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Davies</dc:creator>
  <cp:lastModifiedBy>Mike Davies</cp:lastModifiedBy>
  <dcterms:created xsi:type="dcterms:W3CDTF">2021-12-23T15:31:51Z</dcterms:created>
  <dcterms:modified xsi:type="dcterms:W3CDTF">2023-11-22T11:21:22Z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0x0101002DB074FDA90E8B44AEFC7D2E643BCA83</vt:lpwstr>
  </property>
  <property fmtid="{D5CDD505-2E9C-101B-9397-08002B2CF9AE}" pid="3" name="Order">
    <vt:r8>118000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y fmtid="{D5CDD505-2E9C-101B-9397-08002B2CF9AE}" pid="8" name="xd_ProgID">
    <vt:lpwstr/>
  </property>
  <property fmtid="{D5CDD505-2E9C-101B-9397-08002B2CF9AE}" pid="9" name="TemplateUrl">
    <vt:lpwstr/>
  </property>
  <property fmtid="{D5CDD505-2E9C-101B-9397-08002B2CF9AE}" pid="10" name="xd_Signature">
    <vt:bool>false</vt:bool>
  </property>
</Properties>
</file>